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yane\Desktop\"/>
    </mc:Choice>
  </mc:AlternateContent>
  <xr:revisionPtr revIDLastSave="0" documentId="13_ncr:1_{FC00DD3E-77FA-41B5-B873-E02AFC302BEF}" xr6:coauthVersionLast="47" xr6:coauthVersionMax="47" xr10:uidLastSave="{00000000-0000-0000-0000-000000000000}"/>
  <bookViews>
    <workbookView xWindow="-19320" yWindow="-1725" windowWidth="19440" windowHeight="15000" xr2:uid="{00000000-000D-0000-FFFF-FFFF00000000}"/>
  </bookViews>
  <sheets>
    <sheet name="Orçamento Detalhado" sheetId="1" r:id="rId1"/>
    <sheet name="C. UNIT" sheetId="7" r:id="rId2"/>
    <sheet name="Orçamento Sumário" sheetId="3" r:id="rId3"/>
    <sheet name="Quantitativos" sheetId="8" r:id="rId4"/>
    <sheet name="Planilha1" sheetId="10" r:id="rId5"/>
  </sheets>
  <definedNames>
    <definedName name="_xlnm._FilterDatabase" localSheetId="0" hidden="1">'Orçamento Detalhado'!$A$1:$L$10</definedName>
  </definedNames>
  <calcPr calcId="181029" calcOnSave="0"/>
</workbook>
</file>

<file path=xl/calcChain.xml><?xml version="1.0" encoding="utf-8"?>
<calcChain xmlns="http://schemas.openxmlformats.org/spreadsheetml/2006/main">
  <c r="I9" i="1" l="1"/>
  <c r="L59" i="1"/>
  <c r="K51" i="1"/>
  <c r="H16" i="1"/>
  <c r="H15" i="1" s="1"/>
  <c r="K9" i="1"/>
  <c r="L9" i="1"/>
  <c r="K45" i="1" l="1"/>
  <c r="I45" i="1"/>
  <c r="L45" i="1" s="1"/>
  <c r="K48" i="1"/>
  <c r="I48" i="1"/>
  <c r="L48" i="1" s="1"/>
  <c r="L47" i="1" s="1"/>
  <c r="K41" i="1"/>
  <c r="I41" i="1"/>
  <c r="L41" i="1" s="1"/>
  <c r="K40" i="1"/>
  <c r="I40" i="1"/>
  <c r="L40" i="1" s="1"/>
  <c r="L39" i="1" s="1"/>
  <c r="K54" i="1"/>
  <c r="K44" i="1"/>
  <c r="K37" i="1"/>
  <c r="K36" i="1"/>
  <c r="K35" i="1"/>
  <c r="K34" i="1"/>
  <c r="K33" i="1"/>
  <c r="K32" i="1"/>
  <c r="K31" i="1"/>
  <c r="K30" i="1"/>
  <c r="K29" i="1"/>
  <c r="K28" i="1"/>
  <c r="K27" i="1"/>
  <c r="K24" i="1"/>
  <c r="K23" i="1"/>
  <c r="K22" i="1"/>
  <c r="K19" i="1"/>
  <c r="K16" i="1"/>
  <c r="K15" i="1"/>
  <c r="K14" i="1"/>
  <c r="K13" i="1"/>
  <c r="K10" i="1"/>
  <c r="I10" i="1"/>
  <c r="I16" i="1"/>
  <c r="L16" i="1" s="1"/>
  <c r="I15" i="1"/>
  <c r="L15" i="1" s="1"/>
  <c r="I14" i="1"/>
  <c r="L14" i="1" s="1"/>
  <c r="I13" i="1"/>
  <c r="L13" i="1" s="1"/>
  <c r="I19" i="1"/>
  <c r="L19" i="1" s="1"/>
  <c r="L18" i="1" s="1"/>
  <c r="I24" i="1"/>
  <c r="L24" i="1" s="1"/>
  <c r="I23" i="1"/>
  <c r="L23" i="1" s="1"/>
  <c r="I22" i="1"/>
  <c r="L22" i="1" s="1"/>
  <c r="L21" i="1" s="1"/>
  <c r="I37" i="1"/>
  <c r="L37" i="1" s="1"/>
  <c r="I36" i="1"/>
  <c r="L36" i="1" s="1"/>
  <c r="I35" i="1"/>
  <c r="L35" i="1" s="1"/>
  <c r="I34" i="1"/>
  <c r="L34" i="1" s="1"/>
  <c r="I33" i="1"/>
  <c r="L33" i="1" s="1"/>
  <c r="I32" i="1"/>
  <c r="L32" i="1" s="1"/>
  <c r="I31" i="1"/>
  <c r="L31" i="1" s="1"/>
  <c r="I30" i="1"/>
  <c r="L30" i="1" s="1"/>
  <c r="I29" i="1"/>
  <c r="L29" i="1" s="1"/>
  <c r="I28" i="1"/>
  <c r="L28" i="1" s="1"/>
  <c r="I27" i="1"/>
  <c r="L27" i="1" s="1"/>
  <c r="I44" i="1"/>
  <c r="L44" i="1" s="1"/>
  <c r="L43" i="1" s="1"/>
  <c r="I51" i="1"/>
  <c r="L51" i="1" s="1"/>
  <c r="L50" i="1" s="1"/>
  <c r="I54" i="1"/>
  <c r="L54" i="1" s="1"/>
  <c r="L53" i="1" s="1"/>
  <c r="B20" i="10"/>
  <c r="J42" i="1"/>
  <c r="H33" i="7"/>
  <c r="H18" i="7"/>
  <c r="L26" i="1" l="1"/>
  <c r="L12" i="1"/>
  <c r="L10" i="1"/>
  <c r="L8" i="1" s="1"/>
  <c r="L60" i="1" s="1"/>
  <c r="F18" i="3" l="1"/>
  <c r="F17" i="3"/>
  <c r="F16" i="3"/>
  <c r="F15" i="3"/>
  <c r="F14" i="3"/>
  <c r="F13" i="3"/>
  <c r="F12" i="3"/>
  <c r="F11" i="3"/>
  <c r="F10" i="3"/>
  <c r="F9" i="3"/>
  <c r="G4" i="3"/>
  <c r="F8" i="3"/>
  <c r="F20" i="3" s="1"/>
</calcChain>
</file>

<file path=xl/sharedStrings.xml><?xml version="1.0" encoding="utf-8"?>
<sst xmlns="http://schemas.openxmlformats.org/spreadsheetml/2006/main" count="1165" uniqueCount="516">
  <si>
    <t>Item</t>
  </si>
  <si>
    <t>Referência</t>
  </si>
  <si>
    <t>Tipo</t>
  </si>
  <si>
    <t>Código</t>
  </si>
  <si>
    <t>Descrição</t>
  </si>
  <si>
    <t>Un.</t>
  </si>
  <si>
    <t>Qtd.</t>
  </si>
  <si>
    <t>Preço Unit</t>
  </si>
  <si>
    <t>Preço BDI</t>
  </si>
  <si>
    <t>Qtd da obra</t>
  </si>
  <si>
    <t>Total sem BDI</t>
  </si>
  <si>
    <t>Total com BDI</t>
  </si>
  <si>
    <t>Projeto Mirante - Geoparque Caçapava</t>
  </si>
  <si>
    <r>
      <t xml:space="preserve">Estado: </t>
    </r>
    <r>
      <rPr>
        <sz val="13"/>
        <color rgb="FFFFFFFF"/>
        <rFont val="Calibri"/>
        <family val="2"/>
      </rPr>
      <t>Rio Grande do Sul</t>
    </r>
  </si>
  <si>
    <t xml:space="preserve"> Período: 05/2021</t>
  </si>
  <si>
    <t>BDI: 25,00%</t>
  </si>
  <si>
    <t>Orçamento Detalhado</t>
  </si>
  <si>
    <t>Preço com BDI</t>
  </si>
  <si>
    <t xml:space="preserve"> 1</t>
  </si>
  <si>
    <t>Serviços preliminares</t>
  </si>
  <si>
    <t xml:space="preserve">Composição </t>
  </si>
  <si>
    <t>M3</t>
  </si>
  <si>
    <t>Composição</t>
  </si>
  <si>
    <t>LIMPEZA MANUAL DE VEGETAÇÃO EM TERRENO COM ENXADA.AF_05/2018</t>
  </si>
  <si>
    <t>M2</t>
  </si>
  <si>
    <t>Instalações da Obra</t>
  </si>
  <si>
    <t>Insumo</t>
  </si>
  <si>
    <t>MES</t>
  </si>
  <si>
    <t>INSTALAÇÃO/LIGAÇÃO PROVISÓRIA ELÉTRICA BAIXA TENSÃO PARA CANTEIRO DE OBRA</t>
  </si>
  <si>
    <t>UN.</t>
  </si>
  <si>
    <t>LIGAÇÃO PROVISÓRIA DE ÁGUA</t>
  </si>
  <si>
    <t>Locação</t>
  </si>
  <si>
    <t>3.1</t>
  </si>
  <si>
    <t>LOCAÇÃO DE PONTO PARA REFERÊNCIA TOPOGRÁFICA. AF_10/2018</t>
  </si>
  <si>
    <t>UN</t>
  </si>
  <si>
    <t>Fundações</t>
  </si>
  <si>
    <t>4.1</t>
  </si>
  <si>
    <t>KG</t>
  </si>
  <si>
    <t>Estruturas</t>
  </si>
  <si>
    <t>5.1</t>
  </si>
  <si>
    <t>FABRICAÇÃO DE FÔRMA PARA PILARES E ESTRUTURAS SIMILARES. EM CHAPA DE MADEIRA COMPENSADA RESINADA. E = 17 MM. AF_09/2020</t>
  </si>
  <si>
    <t>FABRICAÇÃO DE FÔRMA PARA VIGAS. EM CHAPA DE MADEIRA COMPENSADA RESINADA. E = 17 MM. AF_09/2020</t>
  </si>
  <si>
    <t>FABRICAÇÃO DE FÔRMA PARA LAJES. EM CHAPA DE MADEIRA COMPENSADA RESINADA. E = 17 MM. AF_09/2020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</si>
  <si>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</si>
  <si>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</si>
  <si>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10.0 MM - MONTAGEM. AF_12/2015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</si>
  <si>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</si>
  <si>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</si>
  <si>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CONCRETAGEM DE PILARES. FCK = 25 MPA.  COM USO DE BALDES EM EDIFICAÇÃO COM SEÇÃO MÉDIA DE PILARES MENOR OU IGUAL A 0.25 M² - LANÇAMENTO. ADENSAMENTO E ACABAMENTO. AF_12/2015</t>
  </si>
  <si>
    <t>+</t>
  </si>
  <si>
    <t>Revestimentos Horizontais</t>
  </si>
  <si>
    <t>LIXAMENTO DE MADEIRA PARA APLICAÇÃO DE FUNDO OU PINTURA. AF_01/2021</t>
  </si>
  <si>
    <t>Guarda Corpo</t>
  </si>
  <si>
    <t>M</t>
  </si>
  <si>
    <t>Pintura</t>
  </si>
  <si>
    <t>PINTURA TINTA DE ACABAMENTO (PIGMENTADA) A ÓLEO EM MADEIRA. 2 DEMÃOS. AF_01/2021</t>
  </si>
  <si>
    <t>Estacionamento</t>
  </si>
  <si>
    <t>EXECUÇÃO DE PÁTIO/ESTACIONAMENTO EM PISO INTERTRAVADO. COM BLOCO RETANGULAR COR NATURAL DE 20 X 10 CM. ESPESSURA 8 CM. AF_12/2015</t>
  </si>
  <si>
    <t>TRANSPORTE COM CAMINHÃO BASCULANTE DE 6 M³. EM VIA URBANA EM LEITO NATURAL (UNIDADE: M3XKM). AF_07/2020</t>
  </si>
  <si>
    <t>M3XKM</t>
  </si>
  <si>
    <t>ORÇAMENTO SUMÁRIO - CUB/RS de Abril/2019</t>
  </si>
  <si>
    <t/>
  </si>
  <si>
    <t>Padrão de acabamento</t>
  </si>
  <si>
    <t>Custo R$/m²</t>
  </si>
  <si>
    <t>Área Construída (m²)</t>
  </si>
  <si>
    <t>Valor</t>
  </si>
  <si>
    <t>R - 1 Residencial Unifamiliar</t>
  </si>
  <si>
    <t>NORMAL</t>
  </si>
  <si>
    <t>R 1-N</t>
  </si>
  <si>
    <t xml:space="preserve">*Orçamento feito utilizando dados emitidos pelo Sindicato da Indústria da Construção Civil no Estado do Rio Grande do Sul. </t>
  </si>
  <si>
    <t>Serviços</t>
  </si>
  <si>
    <t>Variação</t>
  </si>
  <si>
    <t>Obra (valor)</t>
  </si>
  <si>
    <t>%</t>
  </si>
  <si>
    <t>Serviços Preliminares</t>
  </si>
  <si>
    <t>Estrutura</t>
  </si>
  <si>
    <t>Alvenaria</t>
  </si>
  <si>
    <t>Cobertura</t>
  </si>
  <si>
    <t>Revestimentos</t>
  </si>
  <si>
    <t>Esquadrias</t>
  </si>
  <si>
    <t>Instal. Elétricas</t>
  </si>
  <si>
    <t>*</t>
  </si>
  <si>
    <t>Instal. Hidráulicas</t>
  </si>
  <si>
    <t>Limpeza</t>
  </si>
  <si>
    <t>Total</t>
  </si>
  <si>
    <t>*Diferença de orçamento sumário e detalhado de 12% do valor estipulado por causa do orçamento simplificado das instalações elétricas e hidrossanitárias</t>
  </si>
  <si>
    <t>SERVENTE COM ENCARGOS COMPLEMENTARES</t>
  </si>
  <si>
    <t>H</t>
  </si>
  <si>
    <t>JARDINEIRO COM ENCARGOS COMPLEMENTARES</t>
  </si>
  <si>
    <t>MARTELETE OU ROMPEDOR PNEUMÁTICO MANUAL, 28 KG, COM SILENCIADOR - CHP DIURNO. AF_07/2016</t>
  </si>
  <si>
    <t>CHP</t>
  </si>
  <si>
    <t>MARTELETE OU ROMPEDOR PNEUMÁTICO MANUAL, 28 KG, COM SILENCIADOR - CHI DIURNO. AF_07/2016</t>
  </si>
  <si>
    <t>CHI</t>
  </si>
  <si>
    <t>PEDREIRO COM ENCARGOS COMPLEMENTARES</t>
  </si>
  <si>
    <t>Instalações da obra</t>
  </si>
  <si>
    <t>LOCACAO DE CONTAINER 2.30  X  6.00 M. ALT. 2.50 M. PARA ESCRITORIO. SEM DIVISORIAS INTERNAS E SEM SANITARIO</t>
  </si>
  <si>
    <t>INSUMO</t>
  </si>
  <si>
    <t>LOCACAO DE CONTAINER 2.30 X 4.30 M. ALT. 2.50 M. PARA SANITARIO. COM 3 BACIAS. 4 CHUVEIROS. 1 LAVATORIO E 1 MICTORIO</t>
  </si>
  <si>
    <t>ENCANADOR OU BOMBEIRO HIDRÁULICO COM ENCARGOS COMPLEMENTARES</t>
  </si>
  <si>
    <t>AUXILIAR DE ENCANADOR OU BOMBEIRO HIDRÁULICO COM ENCARGOS COMPLEMENTARES</t>
  </si>
  <si>
    <t>ELETRICISTA INDUSTRIAL COM ENCARGOS COMPLEMENTARES</t>
  </si>
  <si>
    <t>ABRACADEIRA EM ACO PARA AMARRACAO DE ELETRODUTOS, TIPO D, COM 1/2" E PARAFUSO DE FIXACAO</t>
  </si>
  <si>
    <t>CABO DE COBRE, FLEXIVEL, CLASSE 4 OU 5, ISOLACAO EM PVC/A, ANTICHAMA BWF-B, 1 CONDUTOR, 450/750 V, SECAO NOMINAL 16 MM2</t>
  </si>
  <si>
    <t>CURVA 90 GRAUS, LONGA, DE PVC RIGIDO ROSCAVEL, DE 1 1/2", PARA ELETRODUTO</t>
  </si>
  <si>
    <t>ELETRODUTO DE PVC RIGIDO ROSCAVEL DE 1/2 ", SEM LUVA</t>
  </si>
  <si>
    <t>ISOLADOR DE PORCELANA, TIPO PINO MONOCORPO, PARA TENSAO DE *15* KV</t>
  </si>
  <si>
    <t>PECA DE MADEIRA NATIVA/REGIONAL 7,5 X 12,50 CM (3X5") NAO APARELHADA (P/FORMA)</t>
  </si>
  <si>
    <t>TUBO ACO GALVANIZADO COM COSTURA, CLASSE MEDIA, DN 2.1/2", E = *3,65* MM, PESO *6,51* KG/M (NBR 5580)</t>
  </si>
  <si>
    <t>ELETRODUTO FLEXIVEL, EM ACO, TIPO CONDUITE, DIAMETRO DE 1 1/2"</t>
  </si>
  <si>
    <t>FUSIVEL NH 100 A TAMANHO 00, CAPACIDADE DE INTERRUPCAO DE 120 KA, TENSAO NOMIMNAL DE 500 V</t>
  </si>
  <si>
    <t>FUSIVEL DIAZED 20 A TAMANHO DII, CAPACIDADE DE INTERRUPCAO DE 50 KA EM VCA E 8 KA EM VCC, TENSAO NOMIMNAL DE 500 V</t>
  </si>
  <si>
    <t>ISOLADOR DE PORCELANA, TIPO ROLDANA, DIMENSOES DE *72* X *72* MM, PARA USO EM BAIXA TENSAO</t>
  </si>
  <si>
    <t>COLAR TOMADA PVC, COM TRAVAS, SAIDA COM ROSCA, DE 50 MM X 1/2" OU 50 MM X 3/4", PARA LIGACAO PREDIAL DE AGUA</t>
  </si>
  <si>
    <t>FITA VEDA ROSCA EM ROLOS DE 18 MM X 50 M (L X C)</t>
  </si>
  <si>
    <t>LUVA DE REDUCAO ROSCAVEL, PVC, 1" X 3/4", PARA AGUA FRIA PREDIAL</t>
  </si>
  <si>
    <t>REGISTRO DE ESFERA PVC, COM CABECA QUADRADA, COM ROSCA EXTERNA, 1/2"</t>
  </si>
  <si>
    <t>ADESIVO PLASTICO PARA PVC, FRASCO COM 850 GR</t>
  </si>
  <si>
    <t>KIT CAVALETE PVC COM REGISTRO 1/2", COMPLETO</t>
  </si>
  <si>
    <t>SOLUCAO LIMPADORA PARA PVC, FRASCO COM 1000 CM3</t>
  </si>
  <si>
    <t>HIDROMETRO UNIJATO, VAZAO MAXIMA DE 3,0 M3/H, DE 1/2"</t>
  </si>
  <si>
    <t>TOPOGRAFO COM ENCARGOS COMPLEMENTARES</t>
  </si>
  <si>
    <t xml:space="preserve">H </t>
  </si>
  <si>
    <t xml:space="preserve">AUXILIAR DE TOPÓGRAFO COM ENCARGOS COMPLEMENTARES </t>
  </si>
  <si>
    <t>Composiçao</t>
  </si>
  <si>
    <t xml:space="preserve">LOCACAO DE TEODOLITO ELETRONICO. PRECISAO ANGULAR DE 5 A 7 SEGUNDOS. INCLUINDO TRIPE </t>
  </si>
  <si>
    <t xml:space="preserve"> ACO CA-50. 6.3 MM. VERGALHAO</t>
  </si>
  <si>
    <t>FABRICAÇÃO. MONTAGEM E DESMONTAGEM DE FÔRMA PARA SAPATA. EM MADEIRA SERRADA. E=25 MM. 1 UTILIZAÇÃO. AF_06/2017</t>
  </si>
  <si>
    <t>DESMOLDANTE PROTETOR PARA FORMAS DE MADEIRA. DE BASE OLEOSA EMULSIONADA EM AGUA</t>
  </si>
  <si>
    <t>L</t>
  </si>
  <si>
    <t>SARRAFO *2.5 X 7.5* CM EM PINUS. MISTA OU EQUIVALENTE DA REGIAO - BRUTA</t>
  </si>
  <si>
    <t>PREGO DE ACO POLIDO COM CABECA 17 X 24 (2 1/4 X 11)</t>
  </si>
  <si>
    <t>PREGO DE ACO POLIDO COM CABECA 15 X 18 (1 1/2 X 13)</t>
  </si>
  <si>
    <t>TABUA NAO APARELHADA *2.5 X 30* CM. EM MACARANDUBA. ANGELIM OU EQUIVALENTE DA REGIAO - BRUTA</t>
  </si>
  <si>
    <t>PREGO DE ACO POLIDO COM CABECA DUPLA 17 X 27 (2 1/2 X 11)</t>
  </si>
  <si>
    <t>AJUDANTE DE CARPINTEIRO COM ENCARGOS COMPLEMENTARES</t>
  </si>
  <si>
    <t>CARPINTEIRO DE FORMAS COM ENCARGOS COMPLEMENTARES</t>
  </si>
  <si>
    <t>SERRA CIRCULAR DE BANCADA COM MOTOR ELÉTRICO POTÊNCIA DE 5HP. COM COIFA PARA DISCO 10" - CHP DIURNO. AF_08/2015</t>
  </si>
  <si>
    <t>SERRA CIRCULAR DE BANCADA COM MOTOR ELÉTRICO POTÊNCIA DE 5HP. COM COIFA PARA DISCO 10" - CHI DIURNO. AF_08/2015</t>
  </si>
  <si>
    <t>ARMAÇÃO DE BLOCO. VIGA BALDRAME OU SAPATA UTILIZANDO AÇO CA-50 DE 8 MM - MONTAGEM. AF_06/2017</t>
  </si>
  <si>
    <t>ESPACADOR / DISTANCIADOR CIRCULAR COM ENTRADA LATERAL. EM PLASTICO. PARA VERGALHAO *4.2 A 12.5* MM. COBRIMENTO 20 MM</t>
  </si>
  <si>
    <t>ARAME RECOZIDO 16 BWG. D = 1.65 MM (0.016 KG/M) OU 18 BWG. D = 1.25 MM (0.01 KG/M)</t>
  </si>
  <si>
    <t>AJUDANTE DE ARMADOR COM ENCARGOS COMPLEMENTARES</t>
  </si>
  <si>
    <t>ARMADOR COM ENCARGOS COMPLEMENTARES</t>
  </si>
  <si>
    <t>CORTE E DOBRA DE AÇO CA-50. DIÂMETRO DE 8.0 MM. UTILIZADO EM ESTRUTURAS DIVERSAS. EXCETO LAJES. AF_12/2015</t>
  </si>
  <si>
    <t>VIBRADOR DE IMERSÃO. DIÂMETRO DE PONTEIRA 45MM. MOTOR ELÉTRICO TRIFÁSICO POTÊNCIA DE 2 CV - CHP DIURNO. AF_06/2015</t>
  </si>
  <si>
    <t>VIBRADOR DE IMERSÃO. DIÂMETRO DE PONTEIRA 45MM. MOTOR ELÉTRICO TRIFÁSICO POTÊNCIA DE 2 CV - CHI DIURNO. AF_06/2015</t>
  </si>
  <si>
    <t>CONCRETO FCK = 25MPA. TRAÇO 1:2,3:2,7 (CIMENTO/ AREIA MÉDIA/ BRITA 1)  - PREPARO MECÂNICO COM BETONEIRA 600 L. AF_07/2016</t>
  </si>
  <si>
    <t>CHAPA DE MADEIRA COMPENSADA RESINADA PARA FORMA DE CONCRETO. DE *2.2 X 1.1* M. E = 17 MM</t>
  </si>
  <si>
    <t>PONTALETE *7.5 X 7.5* CM EM PINUS. MISTA OU EQUIVALENTE DA REGIAO - BRUTA</t>
  </si>
  <si>
    <t>PREGO DE ACO POLIDO COM CABECA 17 X 21 (2 X 11)</t>
  </si>
  <si>
    <t>ESPACADOR / DISTANCIADOR CIRCULAR COM ENTRADA LATERAL, EM PLASTICO, PARA VERGALHAO *4,2 A 12,5* MM, COBRIMENTO 20 MM</t>
  </si>
  <si>
    <t>ARAME RECOZIDO 16 BWG, D = 1,65 MM (0,016 KG/M) OU 18 BWG, D = 1,25 MM (0,01 KG/M)</t>
  </si>
  <si>
    <t>CORTE E DOBRA DE AÇO CA-60, DIÂMETRO DE 5,0 MM, UTILIZADO EM ESTRUTURAS DIVERSAS, EXCETO LAJES. AF_12/2015</t>
  </si>
  <si>
    <t>CORTE E DOBRA DE AÇO CA-50, DIÂMETRO DE 8,0 MM, UTILIZADO EM ESTRUTURAS DIVERSAS, EXCETO LAJES. AF_12/2015</t>
  </si>
  <si>
    <t>CORTE E DOBRA DE AÇO CA-50. DIÂMETRO DE 10.0 MM. UTILIZADO EM ESTRUTURAS DIVERSAS. EXCETO LAJES. AF_12/2015</t>
  </si>
  <si>
    <t>CORTE E DOBRA DE AÇO CA-60, DIÂMETRO DE 5,0 MM, UTILIZADO EM LAJE. AF_12/2015</t>
  </si>
  <si>
    <t>CORTE E DOBRA DE AÇO CA-50, DIÂMETRO DE 6,3 MM, UTILIZADO EM LAJE. AF_12/2015</t>
  </si>
  <si>
    <t>VIBRADOR DE IMERSÃO, DIÂMETRO DE PONTEIRA 45MM, MOTOR ELÉTRICO TRIFÁSICO POTÊNCIA DE 2 CV - CHP DIURNO. AF_06/2015</t>
  </si>
  <si>
    <t>VIBRADOR DE IMERSÃO, DIÂMETRO DE PONTEIRA 45MM, MOTOR ELÉTRICO TRIFÁSICO POTÊNCIA DE 2 CV - CHI DIURNO. AF_06/2015</t>
  </si>
  <si>
    <t>CONCRETO USINADO BOMBEAVEL. CLASSE DE RESISTENCIA C25. COM BRITA 0 E 1. SLUMP = 100 +/- 20 MM. EXCLUI SERVICO DE BOMBEAMENTO (NBR 8953)</t>
  </si>
  <si>
    <t>PREGO DE ACO POLIDO COM CABECA 15 X 15 (1 1/4 X 13)</t>
  </si>
  <si>
    <t>PREGO DE ACO POLIDO COM CABECA 19  X 36 (3 1/4  X  9)</t>
  </si>
  <si>
    <t>PREGO DE ACO POLIDO COM CABECA 22 X 48 (4 1/4 X 5)</t>
  </si>
  <si>
    <t xml:space="preserve"> </t>
  </si>
  <si>
    <t>AREIA MEDIA - POSTO JAZIDA/FORNECEDOR (RETIRADO NA JAZIDA. SEM TRANSPORTE)</t>
  </si>
  <si>
    <t>PO DE PEDRA (POSTO PEDREIRA/FORNECEDOR. SEM FRETE)</t>
  </si>
  <si>
    <t>BLOQUETE/PISO INTERTRAVADO DE CONCRETO - MODELO ONDA/16 FACES/RETANGULAR/TIJOLINHO/PAVER/HOLANDES/PARALELEPIPEDO. *22 CM X 11* CM. E = 8 CM. RESISTENCIA DE 35 MPA (NBR 9781). COR NATURAL</t>
  </si>
  <si>
    <t>CALCETEIRO COM ENCARGOS COMPLEMENTARES</t>
  </si>
  <si>
    <t>PLACA VIBRATÓRIA REVERSÍVEL COM MOTOR 4 TEMPOS A GASOLINA. FORÇA CENTRÍFUGA DE 25 KN (2500 KGF). POTÊNCIA 5.5 CV - CHP DIURNO. AF_08/2015</t>
  </si>
  <si>
    <t>PLACA VIBRATÓRIA REVERSÍVEL COM MOTOR 4 TEMPOS A GASOLINA. FORÇA CENTRÍFUGA DE 25 KN (2500 KGF). POTÊNCIA 5.5 CV - CHI DIURNO. AF_08/2015</t>
  </si>
  <si>
    <t>CORTADORA DE PISO COM MOTOR 4 TEMPOS A GASOLINA. POTÊNCIA DE 13 HP. COM DISCO DE CORTE DIAMANTADO SEGMENTADO PARA CONCRETO. DIÂMETRO DE 350 MM. FURO DE 1" (14 X 1") - CHP DIURNO. AF_08/2015</t>
  </si>
  <si>
    <t>CORTADORA DE PISO COM MOTOR 4 TEMPOS A GASOLINA. POTÊNCIA DE 13 HP. COM DISCO DE CORTE DIAMANTADO SEGMENTADO PARA CONCRETO. DIÂMETRO DE 350 MM. FURO DE 1" (14 X 1") - CHI DIURNO. AF_08/2015</t>
  </si>
  <si>
    <t>CAMINHÃO BASCULANTE 6 M3 TOCO. PESO BRUTO TOTAL 16.000 KG. CARGA ÚTIL MÁXIMA 11.130 KG. DISTÂNCIA ENTRE EIXOS 5.36 M. POTÊNCIA 185 CV. INCLUSIVE CAÇAMBA METÁLICA - CHP DIURNO. AF_06/2014</t>
  </si>
  <si>
    <t>CAMINHÃO BASCULANTE 6 M3 TOCO. PESO BRUTO TOTAL 16.000 KG. CARGA ÚTIL MÁXIMA 11.130 KG. DISTÂNCIA ENTRE EIXOS 5.36 M. POTÊNCIA 185 CV. INCLUSIVE CAÇAMBA METÁLICA - CHI DIURNO. AF_06/2014</t>
  </si>
  <si>
    <t>PREGO DE ACO POLIDO COM CABECA 10 X 10 (7/8 X 17)</t>
  </si>
  <si>
    <t>TAQUEADOR OU TAQUEIRO COM ENCARGOS COMPLEMENTARES</t>
  </si>
  <si>
    <t>LIXA EM FOLHA PARA PAREDE OU MADEIRA. NUMERO 120 (COR VERMELHA)</t>
  </si>
  <si>
    <t>PINTOR COM ENCARGOS COMPLEMENTARES</t>
  </si>
  <si>
    <t>GUARDA-CORPO DE AÇO GALVANIZADO DE 1.10M DE ALTURA. MONTANTES TUBULARES DE 1.1/2" ESPAÇADOS DE 1.20M. TRAVESSA SUPERIOR DE 2". GRADIL FORMADO POR BARRAS CHATAS EM FERRO DE 32X4.8MM. FIXADO COM CHUMBADOR MECÂNICO. AF_04/2019_P</t>
  </si>
  <si>
    <t>BARRA DE FERRO CHATA. RETANGULAR (QUALQUER BITOLA)</t>
  </si>
  <si>
    <t>CHAPA DE ACO GROSSA. ASTM A36. E = 3/8 " (9.53 MM) 74.69 KG/M2</t>
  </si>
  <si>
    <t>ELETRODO REVESTIDO AWS - E6013. DIAMETRO IGUAL A 2.50 MM</t>
  </si>
  <si>
    <t>PARAFUSO DE ACO TIPO CHUMBADOR PARABOLT. DIAMETRO 3/8". COMPRIMENTO 75 MM</t>
  </si>
  <si>
    <t>TUBO ACO GALVANIZADO COM COSTURA. CLASSE LEVE. DN 40 MM ( 1 1/2").  E = 3.00 MM.  *3.48* KG/M (NBR 5580)</t>
  </si>
  <si>
    <t>TUBO ACO GALVANIZADO COM COSTURA. CLASSE LEVE. DN 50 MM ( 2").  E = 3.00 MM.  *4.40* KG/M (NBR 5580)</t>
  </si>
  <si>
    <t>AUXILIAR DE SERRALHEIRO COM ENCARGOS COMPLEMENTARES</t>
  </si>
  <si>
    <t>SERRALHEIRO COM ENCARGOS COMPLEMENTARES</t>
  </si>
  <si>
    <t>SOLVENTE DILUENTE A BASE DE AGUARRAS</t>
  </si>
  <si>
    <t>TINTA A OLEO BRILHANTE. PARA MADEIRAS E METAIS</t>
  </si>
  <si>
    <t>Cálculo dos quantitativos</t>
  </si>
  <si>
    <t>Informações Gerais</t>
  </si>
  <si>
    <t>Quantidade</t>
  </si>
  <si>
    <t>Unid</t>
  </si>
  <si>
    <t>Área Construída</t>
  </si>
  <si>
    <t>m²</t>
  </si>
  <si>
    <t>Perímetro linear de paredes</t>
  </si>
  <si>
    <t>m</t>
  </si>
  <si>
    <t>Perímetro externo</t>
  </si>
  <si>
    <t>Tapume</t>
  </si>
  <si>
    <t>Impermeabilização Sapatas</t>
  </si>
  <si>
    <t>Madeira Gabarito</t>
  </si>
  <si>
    <t>Depósito</t>
  </si>
  <si>
    <t>Volume sapata corrida</t>
  </si>
  <si>
    <t>m³</t>
  </si>
  <si>
    <t>Ferro 6.3mm</t>
  </si>
  <si>
    <t>365,75m (89,6kg)</t>
  </si>
  <si>
    <t>,245kg/m</t>
  </si>
  <si>
    <t>Ferro 8.0mm</t>
  </si>
  <si>
    <t>55.8m (21,61kg)</t>
  </si>
  <si>
    <t>.394kg/m</t>
  </si>
  <si>
    <t>Volume de Concreto (FUNDAÇÕES)</t>
  </si>
  <si>
    <t>Volume de Concreto (LASTRO MAGRO)</t>
  </si>
  <si>
    <t>2.09</t>
  </si>
  <si>
    <t>Formas</t>
  </si>
  <si>
    <t>Escavação Maunual</t>
  </si>
  <si>
    <t>Impermeabilização</t>
  </si>
  <si>
    <t>Reboco vedação com argamassa hidrofugante</t>
  </si>
  <si>
    <t>Pisos</t>
  </si>
  <si>
    <t>14.88</t>
  </si>
  <si>
    <t>Paredes</t>
  </si>
  <si>
    <t>11.64</t>
  </si>
  <si>
    <t>Vedação Vertical</t>
  </si>
  <si>
    <t>Parede de tijolos cerâmicos 9x19x19cm</t>
  </si>
  <si>
    <t>Vergas Janelas</t>
  </si>
  <si>
    <t>Contra Verga Janela</t>
  </si>
  <si>
    <t>Vergas Portas</t>
  </si>
  <si>
    <t>Laje de Cobertura e Cinta de Amarração</t>
  </si>
  <si>
    <t xml:space="preserve">Volume de Concreto </t>
  </si>
  <si>
    <t>Ferro 6,3mm 0,245kg/m</t>
  </si>
  <si>
    <t>kg</t>
  </si>
  <si>
    <t>Ferro 8mm 0,394kg/m</t>
  </si>
  <si>
    <t>Estribos Ferro 4,2mm CA-60 (0,109kg/m)</t>
  </si>
  <si>
    <t>Ferro 4,2mm CA-60 (0,109kg/m)</t>
  </si>
  <si>
    <t>Telha de fibrocimento</t>
  </si>
  <si>
    <t>Cuumeira de fibrocimento</t>
  </si>
  <si>
    <t>Calha de beiral</t>
  </si>
  <si>
    <t>Trama de Madeira</t>
  </si>
  <si>
    <t>Porta 80x210cm</t>
  </si>
  <si>
    <t>Porta 70x210cm</t>
  </si>
  <si>
    <t>Janela de Alumínio de Correr, 2 folhas</t>
  </si>
  <si>
    <t>Janela de Alumínio de Maxi Ar</t>
  </si>
  <si>
    <t>Pinturas</t>
  </si>
  <si>
    <t>Fundo Selador Acrílico Em Paredes</t>
  </si>
  <si>
    <t>Pintura Com Tinta Látex Acrílica Em Paredes</t>
  </si>
  <si>
    <t>Fundo Selador Látex Pva Em Teto</t>
  </si>
  <si>
    <t>Massa teto</t>
  </si>
  <si>
    <t>Pintura Com Tinta Látex Pva Em Teto</t>
  </si>
  <si>
    <t>Fundo Selador Acrílico Em Paredes Externas De Casas</t>
  </si>
  <si>
    <t>Pintura Em Verniz Sintetico Em Madeira</t>
  </si>
  <si>
    <t>Hidrossanitário</t>
  </si>
  <si>
    <t>Tanque marmorite c/ torneira</t>
  </si>
  <si>
    <t>Pia de cozinha, com tampo/torneira/sifão</t>
  </si>
  <si>
    <t>Lavatório com coluna/torneira/válvula /engate</t>
  </si>
  <si>
    <t>Bacia sanitária c/ caixa acoplada</t>
  </si>
  <si>
    <t>Kit registro de pressão- chuveiro</t>
  </si>
  <si>
    <t>Caixa d’água completa</t>
  </si>
  <si>
    <t>Torneira de jardim</t>
  </si>
  <si>
    <t>Instalações Elétricas</t>
  </si>
  <si>
    <t>Interruptor com tomada</t>
  </si>
  <si>
    <t>Tomada</t>
  </si>
  <si>
    <t>Quadro de distribuição (4 circuitos)</t>
  </si>
  <si>
    <t>Revestimentos Verticais</t>
  </si>
  <si>
    <t>Chapisco Parede Sala</t>
  </si>
  <si>
    <t>Chapisco Parede Cozinha</t>
  </si>
  <si>
    <t>Chapisco Parede Banheiro</t>
  </si>
  <si>
    <t>Chapisco Parede Dormitório 1</t>
  </si>
  <si>
    <t>Chapisco Parede Dormitório 2</t>
  </si>
  <si>
    <t>Massa única</t>
  </si>
  <si>
    <t>Emboço para recebimento de cerâmica</t>
  </si>
  <si>
    <t>Rodapé de Madeira</t>
  </si>
  <si>
    <t>Lastro de Concreto Magro</t>
  </si>
  <si>
    <t>Chapisco Teto</t>
  </si>
  <si>
    <t>Massa Única teto</t>
  </si>
  <si>
    <t>Piso Cerâmico</t>
  </si>
  <si>
    <t>Lona</t>
  </si>
  <si>
    <t>Brita</t>
  </si>
  <si>
    <t>PILAR</t>
  </si>
  <si>
    <t>QUANT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</si>
  <si>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</si>
  <si>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</si>
  <si>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</si>
  <si>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</si>
  <si>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</si>
  <si>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</si>
  <si>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</si>
  <si>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</si>
  <si>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</si>
  <si>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</si>
  <si>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</si>
  <si>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</si>
  <si>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</si>
  <si>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</si>
  <si>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</si>
  <si>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</si>
  <si>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</si>
  <si>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</si>
  <si>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CONCRETAGEM DE SAPATAS. FCK 25 MPA. COM USO DE JERICA  LANÇAMENTO. ADENSAMENTO E ACABAMENTO. AF_06/2017</t>
  </si>
  <si>
    <t>5.2</t>
  </si>
  <si>
    <t>5.3</t>
  </si>
  <si>
    <t>5.4</t>
  </si>
  <si>
    <t>5.5</t>
  </si>
  <si>
    <t>5.6</t>
  </si>
  <si>
    <t>5.7</t>
  </si>
  <si>
    <t>5.8</t>
  </si>
  <si>
    <t>5.9</t>
  </si>
  <si>
    <t>5.12</t>
  </si>
  <si>
    <t>1.1</t>
  </si>
  <si>
    <t>1.2</t>
  </si>
  <si>
    <t>2.1</t>
  </si>
  <si>
    <t>2.2</t>
  </si>
  <si>
    <t>2.3</t>
  </si>
  <si>
    <t>2.4</t>
  </si>
  <si>
    <t>4.2</t>
  </si>
  <si>
    <t>4.3</t>
  </si>
  <si>
    <t>6.1</t>
  </si>
  <si>
    <t>7.1</t>
  </si>
  <si>
    <t>8.1</t>
  </si>
  <si>
    <t>9.1</t>
  </si>
  <si>
    <t xml:space="preserve">DEMOLIÇÃO DE ROCHA </t>
  </si>
  <si>
    <t>Bancos</t>
  </si>
  <si>
    <t>88316</t>
  </si>
  <si>
    <t>6.2</t>
  </si>
  <si>
    <t>10.2</t>
  </si>
  <si>
    <t>VIGA NAO APARELHADA  *10X15* CM. EM EUCALIPTO OU EQUIVALENTE DA REGIAO - BRUTA</t>
  </si>
  <si>
    <t>BARROTE NAO APARELHADA.  *5X15* CM. EM EUCALIPTO OU EQUIVALENTE DA REGIAO -  BRUTA</t>
  </si>
  <si>
    <t>TABUA DE  MADEIRA PARA PISO. EUCALIPTO OU EQUIVALENTE DA REGIAO. *2 X 9 X 270* CM</t>
  </si>
  <si>
    <t>7.2</t>
  </si>
  <si>
    <t>CONCRETAGEM DE VIGAS E LAJES, FCK=25 MPA, PARA QUALQUER TIPO DE LAJE COM BALDES EM EDIFICAÇÃO TÉRREA, COM ÁREA MÉDIA DE LAJES MENOR OU IGUAL A 20 M² - LANÇAMENTO, ADENSAMENTO E ACABAMENTO.</t>
  </si>
  <si>
    <t>PISO DE MADEIRA.</t>
  </si>
  <si>
    <t>TRAMA DE MADEIRA COMPOSTA POR VIGAS E BARROTES PARA EXECUÇÃO DE PISO DE MADEIRA.</t>
  </si>
  <si>
    <t>Observações:</t>
  </si>
  <si>
    <t>1)Preço dos insumos básicos SINAPI RS (03/2021) e demais preços do mercado.</t>
  </si>
  <si>
    <t>3)Composições próprias:</t>
  </si>
  <si>
    <t xml:space="preserve">     Composição nº 001 - Demolição de Rocha</t>
  </si>
  <si>
    <t>completa execução.</t>
  </si>
  <si>
    <t>2)As composições de custos apresentadas nesta planilha orçamentária englobam em seu valor toda a mão-de-obra, materiais, ferramentas, equipamentos e demais itens necessários à sua</t>
  </si>
  <si>
    <t>BANCO TAMANDUÁ DE MADEIRA PARA PRAÇA OU JARDIM</t>
  </si>
  <si>
    <t>3767</t>
  </si>
  <si>
    <t>88310</t>
  </si>
  <si>
    <t>370</t>
  </si>
  <si>
    <t>4741</t>
  </si>
  <si>
    <t>36170</t>
  </si>
  <si>
    <t>88260</t>
  </si>
  <si>
    <t>91277</t>
  </si>
  <si>
    <t>91278</t>
  </si>
  <si>
    <t>91283</t>
  </si>
  <si>
    <t>91285</t>
  </si>
  <si>
    <t>1.1.1</t>
  </si>
  <si>
    <t>1.1.2</t>
  </si>
  <si>
    <t>1.2.1</t>
  </si>
  <si>
    <t>1.2.2</t>
  </si>
  <si>
    <t>1.2.3</t>
  </si>
  <si>
    <t>1.2.4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</si>
  <si>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</si>
  <si>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</si>
  <si>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</si>
  <si>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</si>
  <si>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</si>
  <si>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</si>
  <si>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</si>
  <si>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</si>
  <si>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</si>
  <si>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</si>
  <si>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</si>
  <si>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</si>
  <si>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</si>
  <si>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</si>
  <si>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</si>
  <si>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</si>
  <si>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</si>
  <si>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</si>
  <si>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</si>
  <si>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</si>
  <si>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</si>
  <si>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</si>
  <si>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</si>
  <si>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</si>
  <si>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3.1.1</t>
  </si>
  <si>
    <t>3.1.2</t>
  </si>
  <si>
    <t>3.1.3</t>
  </si>
  <si>
    <t>3.1.4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</si>
  <si>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</si>
  <si>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</si>
  <si>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</si>
  <si>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</si>
  <si>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</si>
  <si>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</si>
  <si>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</si>
  <si>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</si>
  <si>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</si>
  <si>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</si>
  <si>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</si>
  <si>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</si>
  <si>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</si>
  <si>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</si>
  <si>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</si>
  <si>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</si>
  <si>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</si>
  <si>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</si>
  <si>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4.3.4</t>
  </si>
  <si>
    <t>4.3.5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</si>
  <si>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</si>
  <si>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</si>
  <si>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</si>
  <si>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</si>
  <si>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</si>
  <si>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</si>
  <si>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</si>
  <si>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</si>
  <si>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</si>
  <si>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</si>
  <si>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</si>
  <si>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</si>
  <si>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</si>
  <si>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</si>
  <si>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</si>
  <si>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</si>
  <si>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5.3.1</t>
  </si>
  <si>
    <t>5.3.2</t>
  </si>
  <si>
    <t>5.3.3</t>
  </si>
  <si>
    <t>5.3.4</t>
  </si>
  <si>
    <t>5.4.1</t>
  </si>
  <si>
    <t>5.4.2</t>
  </si>
  <si>
    <t>5.4.3</t>
  </si>
  <si>
    <t>5.4.4</t>
  </si>
  <si>
    <t>5.4.5</t>
  </si>
  <si>
    <t>5.5.1</t>
  </si>
  <si>
    <t>5.5.2</t>
  </si>
  <si>
    <t>5.5.3</t>
  </si>
  <si>
    <t>5.5.4</t>
  </si>
  <si>
    <t>5.5.5</t>
  </si>
  <si>
    <t>5.6.1</t>
  </si>
  <si>
    <t>5.6.2</t>
  </si>
  <si>
    <t>5.6.3</t>
  </si>
  <si>
    <t>5.6.4</t>
  </si>
  <si>
    <t>5.6.5</t>
  </si>
  <si>
    <t>5.7.1</t>
  </si>
  <si>
    <t>5.7.2</t>
  </si>
  <si>
    <t>5.7.3</t>
  </si>
  <si>
    <t>5.7.4</t>
  </si>
  <si>
    <t>5.7.5</t>
  </si>
  <si>
    <t>5.8.1</t>
  </si>
  <si>
    <t>5.8.2</t>
  </si>
  <si>
    <t>5.8.3</t>
  </si>
  <si>
    <t>5.8.4</t>
  </si>
  <si>
    <t>5.8.5</t>
  </si>
  <si>
    <t>5.9.1</t>
  </si>
  <si>
    <t>5.9.2</t>
  </si>
  <si>
    <t>5.9.3</t>
  </si>
  <si>
    <t>5.9.4</t>
  </si>
  <si>
    <t>5.9.5</t>
  </si>
  <si>
    <t>5.9.6</t>
  </si>
  <si>
    <t>5.10</t>
  </si>
  <si>
    <t>5.10.1</t>
  </si>
  <si>
    <t>5.10.2</t>
  </si>
  <si>
    <t>5.10.3</t>
  </si>
  <si>
    <t>5.10.4</t>
  </si>
  <si>
    <t>5.10.5</t>
  </si>
  <si>
    <t>5.10.6</t>
  </si>
  <si>
    <t>5.11</t>
  </si>
  <si>
    <t>5.11.1</t>
  </si>
  <si>
    <t>5.11.2</t>
  </si>
  <si>
    <t>5.11.3</t>
  </si>
  <si>
    <t>5.11.4</t>
  </si>
  <si>
    <t>5.11.5</t>
  </si>
  <si>
    <t>5.11.6</t>
  </si>
  <si>
    <t>5.11.7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</si>
  <si>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</si>
  <si>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</si>
  <si>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</si>
  <si>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</si>
  <si>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</si>
  <si>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</si>
  <si>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</si>
  <si>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</si>
  <si>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</si>
  <si>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6.2.1</t>
  </si>
  <si>
    <t>6.2.2</t>
  </si>
  <si>
    <t>7.1.1</t>
  </si>
  <si>
    <t>7.1.2</t>
  </si>
  <si>
    <t>7.1.3</t>
  </si>
  <si>
    <t>7.1.4</t>
  </si>
  <si>
    <t>7.2.1</t>
  </si>
  <si>
    <t>7.2.2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</si>
  <si>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</si>
  <si>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</si>
  <si>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</si>
  <si>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</si>
  <si>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</si>
  <si>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</si>
  <si>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</si>
  <si>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</si>
  <si>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10.1</t>
  </si>
  <si>
    <t>10.1.1</t>
  </si>
  <si>
    <t>10.1.2</t>
  </si>
  <si>
    <t>10.1.3</t>
  </si>
  <si>
    <t xml:space="preserve">     Composição orçada com base na composição da SINAPI de código 97627 - "DEMOLIÇÃO DE PILARES E VIGAS EM CONCRETO ARMADO, DE FORMA MECANIZADA COM </t>
  </si>
  <si>
    <t xml:space="preserve">     MARTELETE, SEM REAPROVEITAMENTO. AF_12/2017</t>
  </si>
  <si>
    <t xml:space="preserve">     Composição nº 002 - INSTALAÇÃO/LIGAÇÃO PROVISÓRIA ELÉTRICA BAIXA TENSÃO PARA CANTEIRO DE OBRA</t>
  </si>
  <si>
    <t xml:space="preserve">     Composição orçada com base nos insumos da tabela SINAPI referentes à este serviço;</t>
  </si>
  <si>
    <t xml:space="preserve">     Composição nº 003 - LIGAÇÃO PROVISÓRIA DE ÁGUA</t>
  </si>
  <si>
    <t xml:space="preserve">     Composição nº 004 - CONCRETAGEM DE SAPATAS. FCK 25 MPA. COM USO DE JERICA  LANÇAMENTO. ADENSAMENTO E ACABAMENTO. AF_06/2017</t>
  </si>
  <si>
    <t xml:space="preserve">     Composição orçada com base na composição da SINAPI de código 96556 - CONCRETAGEM DE SAPATAS, FCK 30 MPA, COM USO DE JERICA LANÇAMENTO, ADENSAMENTO </t>
  </si>
  <si>
    <t xml:space="preserve">     E ACABAMENTO. AF_06/2017"</t>
  </si>
  <si>
    <t xml:space="preserve">     Composição nº 005 - "CONCRETAGEM DE VIGAS E LAJES, FCK=25 MPA, PARA QUALQUER TIPO DE LAJE COM BALDES EM EDIFICAÇÃO TÉRREA, COM ÁREA MÉDIA </t>
  </si>
  <si>
    <t xml:space="preserve">     DE LAJES MENOR OU IGUAL A 20 M² - LANÇAMENTO, ADENSAMENTO E ACABAMENTO. AF_12/2015"</t>
  </si>
  <si>
    <t xml:space="preserve">     Composição orçada com base na composição da SINAPI de código 92741 - "CONCRETAGEM DE VIGAS E LAJES, FCK=20 MPA, PARA QUALQUER TIPO DE LAJE COM BALDES </t>
  </si>
  <si>
    <t xml:space="preserve">     EM EDIFICAÇÃO TÉRREA, COM ÁREA MÉDIA DE LAJES MENOR OU IGUAL A 20 M² - LANÇAMENTO, ADENSAMENTO E ACABAMENTO. AF_12/2015</t>
  </si>
  <si>
    <t xml:space="preserve">     Composição nº006 - TRAMA DE MADEIRA COMPOSTA POR VIGAS E BARROTES EXECUÇÃO DE PISO DE MADEIRA</t>
  </si>
  <si>
    <t xml:space="preserve">     Composição orçada com base na composição da SINAPI de código 92539 - "TRAMA DE MADEIRA COMPOSTA POR RIPAS. CAIBROS E TERÇAS PARA TELHADOS DE ATÉ 2 </t>
  </si>
  <si>
    <t xml:space="preserve">    ÁGUAS PARA TELHA DE ENCAIXE DE CERÂMICA OU DE CONCRETO. INCLUSO TRANSPORTE VERTICAL. AF_07/2019"</t>
  </si>
  <si>
    <t xml:space="preserve">    Composição orçada com base na composição da SINAPI de código 101746 - "ASSOALHO DE MADEIRA. AF_09/2020"</t>
  </si>
  <si>
    <t xml:space="preserve">    Composição nº 008 - "BANCO TAMANDUÁ DE MADEIRA PARA PRAÇA OU JARDIM"</t>
  </si>
  <si>
    <t xml:space="preserve">    Banco orçado como insumo, usando como referência a média de preço de três estabelecimentos distintos;</t>
  </si>
  <si>
    <t xml:space="preserve">    Composição nº007 - PISO DE MADEIRA</t>
  </si>
  <si>
    <t>SINAPI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</si>
</sst>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164" formatCode="&quot;R$&quot;#,##0.00;[Red]\-&quot;R$&quot;#,##0.00"/>
    <numFmt numFmtId="165" formatCode="&quot;R$&quot;#,##0.00"/>
    <numFmt numFmtId="166" formatCode="&quot;R$&quot;\ #,##0.00"/>
    <numFmt numFmtId="167" formatCode="0.0%"/>
    <numFmt numFmtId="168" formatCode="_-[$R$-416]* #,##0.00_-;\-[$R$-416]* #,##0.00_-;_-[$R$-416]* &quot;-&quot;??_-;_-@_-"/>
    <numFmt numFmtId="169" formatCode="#,##0.000"/>
    <numFmt numFmtId="177" formatCode="00##"/>
  </numFmts>
  <fonts count="44">
    <font>
      <sz val="11"/>
      <color rgb="FF000000"/>
      <name val="Calibri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8"/>
      <color rgb="FF000000"/>
      <name val="Calibri"/>
      <family val="2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2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20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</font>
    <font>
      <sz val="14"/>
      <color rgb="FFFFFFFF"/>
      <name val="Calibri"/>
      <family val="2"/>
    </font>
    <font>
      <b/>
      <sz val="18"/>
      <color rgb="FFFFFFFF"/>
      <name val="Calibri"/>
      <family val="2"/>
    </font>
    <font>
      <b/>
      <sz val="14"/>
      <color rgb="FFFFFFFF"/>
      <name val="Calibri"/>
      <family val="2"/>
    </font>
    <font>
      <sz val="12"/>
      <color rgb="FF000000"/>
      <name val="Calibri"/>
    </font>
    <font>
      <sz val="11"/>
      <color rgb="FF000000"/>
      <name val="Calibri"/>
      <family val="2"/>
      <charset val="1"/>
    </font>
    <font>
      <sz val="13"/>
      <color rgb="FFFFFFFF"/>
      <name val="Calibri"/>
      <family val="2"/>
    </font>
    <font>
      <b/>
      <sz val="13"/>
      <color rgb="FFFFFFFF"/>
      <name val="Calibri"/>
      <family val="2"/>
    </font>
    <font>
      <sz val="11"/>
      <color rgb="FFFFFFFF"/>
      <name val="Calibri"/>
    </font>
    <font>
      <b/>
      <sz val="20"/>
      <color rgb="FFA6A6A6"/>
      <name val="Calibri"/>
      <family val="2"/>
    </font>
    <font>
      <b/>
      <sz val="16"/>
      <color rgb="FFA6A6A6"/>
      <name val="Calibri"/>
      <family val="2"/>
    </font>
    <font>
      <b/>
      <sz val="22"/>
      <color rgb="FFA6A6A6"/>
      <name val="Calibri"/>
      <family val="2"/>
    </font>
    <font>
      <b/>
      <sz val="16"/>
      <color rgb="FFFFFFFF"/>
      <name val="Calibri"/>
      <family val="2"/>
    </font>
    <font>
      <sz val="12"/>
      <color rgb="FFFFFFFF"/>
      <name val="Calibri"/>
      <family val="2"/>
    </font>
    <font>
      <sz val="11"/>
      <color rgb="FFFFFFFF"/>
      <name val="Calibri"/>
      <family val="2"/>
    </font>
    <font>
      <sz val="12"/>
      <color rgb="FF0D0D0D"/>
      <name val="Calibri"/>
    </font>
    <font>
      <sz val="12"/>
      <color rgb="FF0D0D0D"/>
      <name val="Calibri"/>
      <family val="2"/>
    </font>
    <font>
      <sz val="11"/>
      <name val="Calibri"/>
    </font>
    <font>
      <b/>
      <sz val="12"/>
      <color rgb="FF000000"/>
      <name val="Calibri"/>
      <family val="2"/>
      <scheme val="minor"/>
    </font>
    <font>
      <sz val="20"/>
      <color rgb="FF000000"/>
      <name val="Calibri"/>
    </font>
    <font>
      <sz val="20"/>
      <color rgb="FF000000"/>
      <name val="Calibri"/>
      <family val="2"/>
    </font>
    <font>
      <sz val="10"/>
      <name val="Courier New"/>
    </font>
    <font>
      <sz val="10"/>
      <color rgb="FF000000"/>
      <name val="Roboto"/>
      <charset val="1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5076"/>
        <bgColor indexed="64"/>
      </patternFill>
    </fill>
    <fill>
      <patternFill patternType="solid">
        <fgColor rgb="FFA6A6A6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3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165" fontId="0" fillId="0" borderId="6" xfId="0" applyNumberFormat="1" applyBorder="1"/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center"/>
    </xf>
    <xf numFmtId="166" fontId="0" fillId="0" borderId="0" xfId="0" applyNumberFormat="1"/>
    <xf numFmtId="0" fontId="10" fillId="0" borderId="0" xfId="0" applyFont="1"/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166" fontId="1" fillId="0" borderId="9" xfId="0" applyNumberFormat="1" applyFont="1" applyBorder="1"/>
    <xf numFmtId="166" fontId="0" fillId="0" borderId="10" xfId="0" applyNumberForma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5" fillId="0" borderId="0" xfId="0" applyFont="1"/>
    <xf numFmtId="2" fontId="4" fillId="0" borderId="18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4" fillId="0" borderId="0" xfId="0" applyFont="1"/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1" fillId="0" borderId="7" xfId="0" applyNumberFormat="1" applyFont="1" applyBorder="1"/>
    <xf numFmtId="0" fontId="4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/>
    <xf numFmtId="0" fontId="4" fillId="0" borderId="0" xfId="0" applyFont="1"/>
    <xf numFmtId="0" fontId="0" fillId="0" borderId="1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1" xfId="0" applyBorder="1" applyAlignment="1">
      <alignment horizontal="center"/>
    </xf>
    <xf numFmtId="2" fontId="4" fillId="0" borderId="31" xfId="0" applyNumberFormat="1" applyFont="1" applyBorder="1"/>
    <xf numFmtId="0" fontId="4" fillId="0" borderId="31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/>
    <xf numFmtId="165" fontId="16" fillId="0" borderId="0" xfId="0" applyNumberFormat="1" applyFont="1"/>
    <xf numFmtId="165" fontId="6" fillId="0" borderId="0" xfId="0" applyNumberFormat="1" applyFont="1"/>
    <xf numFmtId="10" fontId="0" fillId="0" borderId="0" xfId="0" applyNumberFormat="1"/>
    <xf numFmtId="0" fontId="11" fillId="3" borderId="0" xfId="0" applyFont="1" applyFill="1" applyAlignment="1">
      <alignment vertical="center" wrapText="1"/>
    </xf>
    <xf numFmtId="0" fontId="0" fillId="3" borderId="0" xfId="0" applyFill="1"/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right"/>
    </xf>
    <xf numFmtId="166" fontId="5" fillId="0" borderId="0" xfId="0" applyNumberFormat="1" applyFont="1"/>
    <xf numFmtId="0" fontId="0" fillId="2" borderId="0" xfId="0" applyFill="1"/>
    <xf numFmtId="165" fontId="3" fillId="0" borderId="6" xfId="0" applyNumberFormat="1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7" fontId="0" fillId="0" borderId="6" xfId="0" applyNumberForma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4" fontId="7" fillId="0" borderId="11" xfId="0" applyNumberFormat="1" applyFont="1" applyBorder="1"/>
    <xf numFmtId="10" fontId="3" fillId="2" borderId="6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0" fontId="0" fillId="0" borderId="14" xfId="0" applyBorder="1" applyAlignment="1">
      <alignment horizontal="center"/>
    </xf>
    <xf numFmtId="0" fontId="16" fillId="2" borderId="0" xfId="0" applyFont="1" applyFill="1"/>
    <xf numFmtId="0" fontId="10" fillId="2" borderId="0" xfId="0" applyFont="1" applyFill="1"/>
    <xf numFmtId="0" fontId="22" fillId="5" borderId="8" xfId="0" applyFont="1" applyFill="1" applyBorder="1" applyAlignment="1">
      <alignment horizontal="left" vertical="center"/>
    </xf>
    <xf numFmtId="0" fontId="22" fillId="5" borderId="9" xfId="0" applyFont="1" applyFill="1" applyBorder="1" applyAlignment="1">
      <alignment horizontal="left"/>
    </xf>
    <xf numFmtId="0" fontId="22" fillId="5" borderId="9" xfId="0" applyFont="1" applyFill="1" applyBorder="1"/>
    <xf numFmtId="0" fontId="22" fillId="5" borderId="7" xfId="0" applyFon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166" fontId="0" fillId="4" borderId="0" xfId="0" applyNumberFormat="1" applyFill="1"/>
    <xf numFmtId="4" fontId="0" fillId="4" borderId="3" xfId="0" applyNumberFormat="1" applyFill="1" applyBorder="1"/>
    <xf numFmtId="0" fontId="5" fillId="4" borderId="1" xfId="0" applyFont="1" applyFill="1" applyBorder="1"/>
    <xf numFmtId="0" fontId="4" fillId="4" borderId="2" xfId="0" applyFont="1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2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/>
    <xf numFmtId="4" fontId="0" fillId="4" borderId="4" xfId="0" applyNumberFormat="1" applyFill="1" applyBorder="1"/>
    <xf numFmtId="0" fontId="25" fillId="4" borderId="5" xfId="0" applyFont="1" applyFill="1" applyBorder="1"/>
    <xf numFmtId="0" fontId="26" fillId="4" borderId="0" xfId="0" applyFont="1" applyFill="1"/>
    <xf numFmtId="0" fontId="26" fillId="4" borderId="0" xfId="0" applyFont="1" applyFill="1" applyAlignment="1">
      <alignment horizontal="center"/>
    </xf>
    <xf numFmtId="0" fontId="25" fillId="4" borderId="0" xfId="0" applyFont="1" applyFill="1"/>
    <xf numFmtId="0" fontId="30" fillId="4" borderId="12" xfId="0" applyFont="1" applyFill="1" applyBorder="1" applyAlignment="1">
      <alignment horizontal="center"/>
    </xf>
    <xf numFmtId="0" fontId="31" fillId="4" borderId="13" xfId="0" applyFont="1" applyFill="1" applyBorder="1" applyAlignment="1">
      <alignment horizontal="center" vertical="center"/>
    </xf>
    <xf numFmtId="0" fontId="31" fillId="4" borderId="14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32" fillId="4" borderId="21" xfId="0" applyFont="1" applyFill="1" applyBorder="1" applyAlignment="1">
      <alignment horizontal="center" vertical="center"/>
    </xf>
    <xf numFmtId="0" fontId="32" fillId="4" borderId="38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/>
    </xf>
    <xf numFmtId="0" fontId="20" fillId="4" borderId="22" xfId="0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/>
    </xf>
    <xf numFmtId="0" fontId="32" fillId="4" borderId="41" xfId="0" applyFont="1" applyFill="1" applyBorder="1" applyAlignment="1">
      <alignment horizontal="center" vertical="center"/>
    </xf>
    <xf numFmtId="0" fontId="26" fillId="4" borderId="42" xfId="0" applyFont="1" applyFill="1" applyBorder="1" applyAlignment="1">
      <alignment horizontal="center" vertical="center"/>
    </xf>
    <xf numFmtId="0" fontId="21" fillId="4" borderId="0" xfId="0" applyFont="1" applyFill="1"/>
    <xf numFmtId="0" fontId="33" fillId="5" borderId="6" xfId="0" applyFont="1" applyFill="1" applyBorder="1" applyAlignment="1">
      <alignment horizontal="left"/>
    </xf>
    <xf numFmtId="0" fontId="34" fillId="5" borderId="6" xfId="0" applyFont="1" applyFill="1" applyBorder="1" applyAlignment="1">
      <alignment horizontal="left"/>
    </xf>
    <xf numFmtId="166" fontId="33" fillId="5" borderId="6" xfId="0" applyNumberFormat="1" applyFont="1" applyFill="1" applyBorder="1" applyAlignment="1">
      <alignment horizontal="left"/>
    </xf>
    <xf numFmtId="4" fontId="34" fillId="5" borderId="6" xfId="0" applyNumberFormat="1" applyFont="1" applyFill="1" applyBorder="1" applyAlignment="1">
      <alignment horizontal="left"/>
    </xf>
    <xf numFmtId="0" fontId="21" fillId="4" borderId="43" xfId="0" applyFont="1" applyFill="1" applyBorder="1" applyAlignment="1">
      <alignment horizontal="left" vertical="center"/>
    </xf>
    <xf numFmtId="0" fontId="20" fillId="4" borderId="44" xfId="0" applyFont="1" applyFill="1" applyBorder="1"/>
    <xf numFmtId="0" fontId="19" fillId="4" borderId="44" xfId="0" applyFont="1" applyFill="1" applyBorder="1" applyAlignment="1">
      <alignment horizontal="center"/>
    </xf>
    <xf numFmtId="0" fontId="19" fillId="4" borderId="44" xfId="0" applyFont="1" applyFill="1" applyBorder="1" applyAlignment="1">
      <alignment wrapText="1"/>
    </xf>
    <xf numFmtId="0" fontId="19" fillId="4" borderId="44" xfId="0" applyFont="1" applyFill="1" applyBorder="1"/>
    <xf numFmtId="4" fontId="19" fillId="4" borderId="45" xfId="0" applyNumberFormat="1" applyFont="1" applyFill="1" applyBorder="1"/>
    <xf numFmtId="0" fontId="5" fillId="4" borderId="2" xfId="0" applyFont="1" applyFill="1" applyBorder="1"/>
    <xf numFmtId="0" fontId="22" fillId="5" borderId="37" xfId="0" applyFont="1" applyFill="1" applyBorder="1"/>
    <xf numFmtId="0" fontId="22" fillId="5" borderId="37" xfId="0" applyFont="1" applyFill="1" applyBorder="1" applyAlignment="1">
      <alignment horizontal="left"/>
    </xf>
    <xf numFmtId="0" fontId="22" fillId="5" borderId="37" xfId="0" applyFont="1" applyFill="1" applyBorder="1" applyAlignment="1">
      <alignment horizontal="center"/>
    </xf>
    <xf numFmtId="2" fontId="6" fillId="5" borderId="37" xfId="0" applyNumberFormat="1" applyFont="1" applyFill="1" applyBorder="1" applyAlignment="1">
      <alignment horizontal="center"/>
    </xf>
    <xf numFmtId="166" fontId="22" fillId="5" borderId="37" xfId="0" applyNumberFormat="1" applyFont="1" applyFill="1" applyBorder="1"/>
    <xf numFmtId="4" fontId="6" fillId="5" borderId="37" xfId="0" applyNumberFormat="1" applyFont="1" applyFill="1" applyBorder="1"/>
    <xf numFmtId="0" fontId="37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165" fontId="37" fillId="0" borderId="0" xfId="0" applyNumberFormat="1" applyFont="1"/>
    <xf numFmtId="2" fontId="34" fillId="5" borderId="6" xfId="0" applyNumberFormat="1" applyFont="1" applyFill="1" applyBorder="1" applyAlignment="1">
      <alignment horizontal="center"/>
    </xf>
    <xf numFmtId="0" fontId="0" fillId="0" borderId="26" xfId="0" applyBorder="1" applyAlignment="1">
      <alignment horizontal="right"/>
    </xf>
    <xf numFmtId="169" fontId="0" fillId="0" borderId="0" xfId="0" applyNumberFormat="1" applyAlignment="1">
      <alignment horizontal="center"/>
    </xf>
    <xf numFmtId="165" fontId="0" fillId="0" borderId="0" xfId="0" applyNumberFormat="1" applyFill="1"/>
    <xf numFmtId="0" fontId="14" fillId="0" borderId="0" xfId="0" applyFont="1" applyFill="1"/>
    <xf numFmtId="0" fontId="15" fillId="0" borderId="0" xfId="0" applyFont="1" applyBorder="1" applyAlignment="1">
      <alignment vertical="center" wrapText="1"/>
    </xf>
    <xf numFmtId="164" fontId="15" fillId="0" borderId="0" xfId="0" applyNumberFormat="1" applyFont="1" applyBorder="1" applyAlignment="1">
      <alignment vertical="center" wrapText="1"/>
    </xf>
    <xf numFmtId="4" fontId="0" fillId="0" borderId="0" xfId="0" applyNumberFormat="1" applyAlignment="1">
      <alignment horizontal="center"/>
    </xf>
    <xf numFmtId="0" fontId="0" fillId="0" borderId="0" xfId="0" applyFill="1"/>
    <xf numFmtId="0" fontId="27" fillId="4" borderId="5" xfId="0" applyFont="1" applyFill="1" applyBorder="1" applyAlignment="1">
      <alignment horizontal="center"/>
    </xf>
    <xf numFmtId="0" fontId="27" fillId="4" borderId="0" xfId="0" applyFont="1" applyFill="1" applyAlignment="1">
      <alignment horizontal="center"/>
    </xf>
    <xf numFmtId="0" fontId="27" fillId="4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9" fillId="4" borderId="30" xfId="0" applyFont="1" applyFill="1" applyBorder="1" applyAlignment="1">
      <alignment horizontal="center" vertical="center"/>
    </xf>
    <xf numFmtId="0" fontId="29" fillId="4" borderId="31" xfId="0" applyFont="1" applyFill="1" applyBorder="1" applyAlignment="1">
      <alignment horizontal="center" vertical="center"/>
    </xf>
    <xf numFmtId="0" fontId="29" fillId="4" borderId="35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40" fillId="0" borderId="0" xfId="0" applyFont="1" applyFill="1" applyAlignment="1">
      <alignment wrapText="1"/>
    </xf>
    <xf numFmtId="0" fontId="15" fillId="0" borderId="0" xfId="0" applyFont="1" applyFill="1"/>
    <xf numFmtId="0" fontId="41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center" wrapText="1"/>
    </xf>
    <xf numFmtId="8" fontId="0" fillId="0" borderId="0" xfId="0" applyNumberFormat="1"/>
    <xf numFmtId="0" fontId="0" fillId="0" borderId="0" xfId="0" applyNumberFormat="1"/>
    <xf numFmtId="0" fontId="42" fillId="0" borderId="26" xfId="0" applyFont="1" applyBorder="1" applyAlignment="1">
      <alignment horizontal="left" vertical="center" wrapText="1"/>
    </xf>
    <xf numFmtId="0" fontId="14" fillId="0" borderId="26" xfId="0" applyFont="1" applyBorder="1"/>
    <xf numFmtId="0" fontId="14" fillId="0" borderId="26" xfId="0" applyFont="1" applyBorder="1" applyAlignment="1">
      <alignment horizontal="right"/>
    </xf>
    <xf numFmtId="0" fontId="14" fillId="0" borderId="26" xfId="0" applyFont="1" applyBorder="1" applyAlignment="1">
      <alignment wrapText="1"/>
    </xf>
    <xf numFmtId="0" fontId="4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177" fontId="42" fillId="0" borderId="26" xfId="0" applyNumberFormat="1" applyFont="1" applyBorder="1" applyAlignment="1">
      <alignment horizontal="right" vertical="center" wrapText="1"/>
    </xf>
    <xf numFmtId="0" fontId="0" fillId="0" borderId="0" xfId="0" applyBorder="1"/>
    <xf numFmtId="166" fontId="14" fillId="0" borderId="0" xfId="0" applyNumberFormat="1" applyFont="1" applyBorder="1"/>
    <xf numFmtId="0" fontId="4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41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left" vertical="center"/>
    </xf>
    <xf numFmtId="0" fontId="20" fillId="4" borderId="0" xfId="0" applyFont="1" applyFill="1" applyBorder="1"/>
    <xf numFmtId="0" fontId="19" fillId="4" borderId="0" xfId="0" applyFont="1" applyFill="1" applyBorder="1" applyAlignment="1">
      <alignment wrapText="1"/>
    </xf>
    <xf numFmtId="0" fontId="19" fillId="4" borderId="0" xfId="0" applyFont="1" applyFill="1" applyBorder="1"/>
    <xf numFmtId="4" fontId="19" fillId="4" borderId="0" xfId="0" applyNumberFormat="1" applyFont="1" applyFill="1" applyBorder="1"/>
    <xf numFmtId="0" fontId="19" fillId="4" borderId="0" xfId="0" applyFont="1" applyFill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wrapText="1"/>
    </xf>
    <xf numFmtId="0" fontId="23" fillId="0" borderId="0" xfId="0" applyFont="1" applyBorder="1" applyAlignment="1">
      <alignment horizontal="right" wrapText="1"/>
    </xf>
    <xf numFmtId="164" fontId="5" fillId="0" borderId="0" xfId="0" applyNumberFormat="1" applyFont="1" applyBorder="1"/>
    <xf numFmtId="0" fontId="12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right" vertical="center" wrapText="1"/>
    </xf>
    <xf numFmtId="0" fontId="35" fillId="0" borderId="0" xfId="0" applyFont="1" applyBorder="1" applyAlignment="1">
      <alignment horizontal="left" vertical="center" wrapText="1"/>
    </xf>
    <xf numFmtId="164" fontId="23" fillId="0" borderId="0" xfId="0" applyNumberFormat="1" applyFont="1" applyBorder="1" applyAlignment="1">
      <alignment wrapText="1"/>
    </xf>
    <xf numFmtId="0" fontId="4" fillId="0" borderId="0" xfId="0" applyFont="1" applyBorder="1"/>
    <xf numFmtId="8" fontId="5" fillId="0" borderId="0" xfId="0" applyNumberFormat="1" applyFont="1" applyBorder="1"/>
    <xf numFmtId="0" fontId="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8" fontId="11" fillId="0" borderId="0" xfId="0" applyNumberFormat="1" applyFont="1" applyBorder="1" applyAlignment="1">
      <alignment vertical="center" wrapText="1"/>
    </xf>
    <xf numFmtId="0" fontId="21" fillId="4" borderId="0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wrapText="1"/>
    </xf>
    <xf numFmtId="0" fontId="39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164" fontId="14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left" vertical="center" wrapText="1" indent="2"/>
    </xf>
    <xf numFmtId="0" fontId="15" fillId="0" borderId="0" xfId="0" applyFont="1" applyBorder="1" applyAlignment="1">
      <alignment horizontal="right" vertical="center" wrapText="1"/>
    </xf>
    <xf numFmtId="0" fontId="21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/>
    <xf numFmtId="0" fontId="19" fillId="3" borderId="0" xfId="0" applyFont="1" applyFill="1" applyBorder="1" applyAlignment="1">
      <alignment horizontal="center"/>
    </xf>
    <xf numFmtId="0" fontId="19" fillId="3" borderId="0" xfId="0" applyFont="1" applyFill="1" applyBorder="1" applyAlignment="1">
      <alignment wrapText="1"/>
    </xf>
    <xf numFmtId="0" fontId="19" fillId="3" borderId="0" xfId="0" applyFont="1" applyFill="1" applyBorder="1"/>
    <xf numFmtId="0" fontId="19" fillId="3" borderId="0" xfId="0" applyFont="1" applyFill="1" applyBorder="1" applyAlignment="1">
      <alignment horizontal="right"/>
    </xf>
    <xf numFmtId="4" fontId="19" fillId="3" borderId="0" xfId="0" applyNumberFormat="1" applyFont="1" applyFill="1" applyBorder="1"/>
    <xf numFmtId="0" fontId="19" fillId="4" borderId="0" xfId="0" applyFont="1" applyFill="1" applyBorder="1" applyAlignment="1">
      <alignment horizontal="center"/>
    </xf>
    <xf numFmtId="164" fontId="15" fillId="0" borderId="0" xfId="0" applyNumberFormat="1" applyFont="1" applyBorder="1" applyAlignment="1">
      <alignment horizontal="right" vertical="center" wrapText="1"/>
    </xf>
    <xf numFmtId="0" fontId="20" fillId="4" borderId="31" xfId="0" applyFont="1" applyFill="1" applyBorder="1"/>
    <xf numFmtId="0" fontId="19" fillId="4" borderId="31" xfId="0" applyFont="1" applyFill="1" applyBorder="1" applyAlignment="1">
      <alignment horizontal="center"/>
    </xf>
    <xf numFmtId="0" fontId="19" fillId="4" borderId="31" xfId="0" applyFont="1" applyFill="1" applyBorder="1" applyAlignment="1">
      <alignment wrapText="1"/>
    </xf>
    <xf numFmtId="0" fontId="19" fillId="4" borderId="31" xfId="0" applyFont="1" applyFill="1" applyBorder="1"/>
    <xf numFmtId="0" fontId="42" fillId="0" borderId="28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right" vertical="center" wrapText="1"/>
    </xf>
    <xf numFmtId="164" fontId="41" fillId="0" borderId="33" xfId="0" applyNumberFormat="1" applyFont="1" applyBorder="1"/>
    <xf numFmtId="166" fontId="14" fillId="0" borderId="34" xfId="0" applyNumberFormat="1" applyFont="1" applyBorder="1"/>
    <xf numFmtId="0" fontId="14" fillId="0" borderId="49" xfId="0" applyFont="1" applyBorder="1"/>
    <xf numFmtId="0" fontId="14" fillId="0" borderId="49" xfId="0" applyFont="1" applyBorder="1" applyAlignment="1">
      <alignment horizontal="right"/>
    </xf>
    <xf numFmtId="0" fontId="14" fillId="0" borderId="49" xfId="0" applyFont="1" applyBorder="1" applyAlignment="1">
      <alignment wrapText="1"/>
    </xf>
    <xf numFmtId="166" fontId="14" fillId="0" borderId="50" xfId="0" applyNumberFormat="1" applyFont="1" applyBorder="1"/>
    <xf numFmtId="177" fontId="42" fillId="0" borderId="29" xfId="0" applyNumberFormat="1" applyFont="1" applyBorder="1" applyAlignment="1">
      <alignment horizontal="right" vertical="center" wrapText="1"/>
    </xf>
    <xf numFmtId="0" fontId="42" fillId="0" borderId="31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right" vertical="center" wrapText="1"/>
    </xf>
    <xf numFmtId="164" fontId="41" fillId="0" borderId="35" xfId="0" applyNumberFormat="1" applyFont="1" applyBorder="1"/>
    <xf numFmtId="0" fontId="14" fillId="0" borderId="32" xfId="0" applyFont="1" applyBorder="1" applyAlignment="1">
      <alignment vertical="center"/>
    </xf>
    <xf numFmtId="0" fontId="14" fillId="0" borderId="48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1" fillId="0" borderId="3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41" fillId="0" borderId="31" xfId="0" applyFont="1" applyBorder="1" applyAlignment="1">
      <alignment vertical="center"/>
    </xf>
    <xf numFmtId="177" fontId="42" fillId="0" borderId="31" xfId="0" applyNumberFormat="1" applyFont="1" applyBorder="1" applyAlignment="1">
      <alignment horizontal="right" vertical="center" wrapText="1"/>
    </xf>
    <xf numFmtId="0" fontId="41" fillId="0" borderId="26" xfId="0" applyFont="1" applyBorder="1" applyAlignment="1">
      <alignment vertical="center"/>
    </xf>
    <xf numFmtId="0" fontId="41" fillId="0" borderId="28" xfId="0" applyFont="1" applyBorder="1" applyAlignment="1">
      <alignment vertical="center"/>
    </xf>
    <xf numFmtId="0" fontId="41" fillId="0" borderId="32" xfId="0" applyFont="1" applyBorder="1" applyAlignment="1">
      <alignment vertical="center"/>
    </xf>
    <xf numFmtId="0" fontId="0" fillId="0" borderId="34" xfId="0" applyBorder="1"/>
    <xf numFmtId="0" fontId="5" fillId="0" borderId="28" xfId="0" applyFont="1" applyBorder="1" applyAlignment="1">
      <alignment vertical="center" wrapText="1"/>
    </xf>
    <xf numFmtId="0" fontId="42" fillId="0" borderId="30" xfId="0" applyFont="1" applyBorder="1" applyAlignment="1">
      <alignment horizontal="left" vertical="center" wrapText="1"/>
    </xf>
    <xf numFmtId="165" fontId="16" fillId="0" borderId="0" xfId="0" applyNumberFormat="1" applyFont="1" applyFill="1"/>
    <xf numFmtId="0" fontId="16" fillId="0" borderId="0" xfId="0" applyFont="1" applyFill="1"/>
    <xf numFmtId="0" fontId="10" fillId="0" borderId="0" xfId="0" applyFont="1" applyFill="1"/>
    <xf numFmtId="0" fontId="12" fillId="0" borderId="0" xfId="0" applyFont="1" applyBorder="1" applyAlignment="1">
      <alignment horizontal="center" vertical="center" wrapText="1"/>
    </xf>
    <xf numFmtId="168" fontId="12" fillId="0" borderId="0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168" fontId="12" fillId="0" borderId="0" xfId="0" applyNumberFormat="1" applyFont="1" applyFill="1" applyBorder="1" applyAlignment="1">
      <alignment vertical="center" wrapText="1"/>
    </xf>
    <xf numFmtId="0" fontId="10" fillId="0" borderId="0" xfId="0" applyFont="1" applyBorder="1"/>
    <xf numFmtId="0" fontId="0" fillId="0" borderId="0" xfId="0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165" fontId="3" fillId="0" borderId="0" xfId="0" applyNumberFormat="1" applyFont="1" applyBorder="1"/>
    <xf numFmtId="165" fontId="2" fillId="0" borderId="0" xfId="0" applyNumberFormat="1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12" fillId="3" borderId="0" xfId="0" applyFont="1" applyFill="1" applyBorder="1" applyAlignment="1">
      <alignment vertical="center" wrapText="1"/>
    </xf>
    <xf numFmtId="2" fontId="12" fillId="3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6" fontId="5" fillId="0" borderId="0" xfId="0" applyNumberFormat="1" applyFont="1" applyBorder="1"/>
    <xf numFmtId="166" fontId="12" fillId="0" borderId="0" xfId="0" applyNumberFormat="1" applyFont="1" applyFill="1" applyBorder="1" applyAlignment="1">
      <alignment vertical="center" wrapText="1"/>
    </xf>
    <xf numFmtId="0" fontId="20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19" fillId="0" borderId="0" xfId="0" applyFont="1" applyBorder="1"/>
    <xf numFmtId="2" fontId="19" fillId="0" borderId="0" xfId="0" applyNumberFormat="1" applyFont="1" applyBorder="1"/>
    <xf numFmtId="165" fontId="19" fillId="0" borderId="0" xfId="0" applyNumberFormat="1" applyFont="1" applyBorder="1"/>
    <xf numFmtId="0" fontId="21" fillId="4" borderId="30" xfId="0" applyFont="1" applyFill="1" applyBorder="1" applyAlignment="1">
      <alignment horizontal="left" vertical="center" wrapText="1"/>
    </xf>
    <xf numFmtId="0" fontId="21" fillId="4" borderId="31" xfId="0" applyFont="1" applyFill="1" applyBorder="1" applyAlignment="1">
      <alignment horizontal="left" vertical="center" wrapText="1"/>
    </xf>
    <xf numFmtId="165" fontId="19" fillId="4" borderId="35" xfId="0" applyNumberFormat="1" applyFont="1" applyFill="1" applyBorder="1"/>
    <xf numFmtId="0" fontId="21" fillId="4" borderId="43" xfId="0" applyFont="1" applyFill="1" applyBorder="1" applyAlignment="1">
      <alignment horizontal="left" vertical="center" wrapText="1"/>
    </xf>
    <xf numFmtId="0" fontId="21" fillId="4" borderId="44" xfId="0" applyFont="1" applyFill="1" applyBorder="1" applyAlignment="1">
      <alignment horizontal="left" vertical="center" wrapText="1"/>
    </xf>
    <xf numFmtId="165" fontId="19" fillId="4" borderId="45" xfId="0" applyNumberFormat="1" applyFont="1" applyFill="1" applyBorder="1"/>
    <xf numFmtId="0" fontId="2" fillId="4" borderId="44" xfId="0" applyFont="1" applyFill="1" applyBorder="1" applyAlignment="1">
      <alignment horizontal="center"/>
    </xf>
    <xf numFmtId="0" fontId="2" fillId="4" borderId="44" xfId="0" applyFont="1" applyFill="1" applyBorder="1"/>
    <xf numFmtId="2" fontId="2" fillId="4" borderId="44" xfId="0" applyNumberFormat="1" applyFont="1" applyFill="1" applyBorder="1" applyAlignment="1">
      <alignment horizontal="center"/>
    </xf>
    <xf numFmtId="2" fontId="2" fillId="4" borderId="44" xfId="0" applyNumberFormat="1" applyFont="1" applyFill="1" applyBorder="1"/>
    <xf numFmtId="165" fontId="19" fillId="4" borderId="45" xfId="0" applyNumberFormat="1" applyFont="1" applyFill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42" fillId="0" borderId="49" xfId="0" applyFont="1" applyBorder="1" applyAlignment="1">
      <alignment horizontal="left" vertical="center" wrapText="1"/>
    </xf>
    <xf numFmtId="177" fontId="42" fillId="0" borderId="49" xfId="0" applyNumberFormat="1" applyFont="1" applyBorder="1" applyAlignment="1">
      <alignment horizontal="right" vertical="center" wrapText="1"/>
    </xf>
    <xf numFmtId="0" fontId="42" fillId="0" borderId="49" xfId="0" applyFont="1" applyBorder="1" applyAlignment="1">
      <alignment horizontal="right" vertical="center" wrapText="1"/>
    </xf>
    <xf numFmtId="2" fontId="19" fillId="4" borderId="44" xfId="0" applyNumberFormat="1" applyFont="1" applyFill="1" applyBorder="1" applyAlignment="1">
      <alignment horizontal="center"/>
    </xf>
    <xf numFmtId="2" fontId="19" fillId="4" borderId="44" xfId="0" applyNumberFormat="1" applyFont="1" applyFill="1" applyBorder="1"/>
    <xf numFmtId="0" fontId="41" fillId="0" borderId="29" xfId="0" applyFont="1" applyBorder="1" applyAlignment="1">
      <alignment vertical="center"/>
    </xf>
    <xf numFmtId="0" fontId="12" fillId="0" borderId="32" xfId="0" applyFont="1" applyBorder="1" applyAlignment="1">
      <alignment vertical="center" wrapText="1"/>
    </xf>
    <xf numFmtId="0" fontId="12" fillId="0" borderId="48" xfId="0" applyFont="1" applyBorder="1" applyAlignment="1">
      <alignment vertical="center" wrapText="1"/>
    </xf>
    <xf numFmtId="0" fontId="41" fillId="0" borderId="49" xfId="0" applyFont="1" applyBorder="1" applyAlignment="1">
      <alignment vertical="center"/>
    </xf>
    <xf numFmtId="0" fontId="12" fillId="0" borderId="30" xfId="0" applyFont="1" applyBorder="1" applyAlignment="1">
      <alignment vertical="center" wrapText="1"/>
    </xf>
    <xf numFmtId="0" fontId="41" fillId="0" borderId="49" xfId="0" applyFont="1" applyFill="1" applyBorder="1" applyAlignment="1">
      <alignment vertical="center"/>
    </xf>
    <xf numFmtId="0" fontId="42" fillId="0" borderId="49" xfId="0" applyFont="1" applyFill="1" applyBorder="1" applyAlignment="1">
      <alignment horizontal="left" vertical="center" wrapText="1"/>
    </xf>
    <xf numFmtId="177" fontId="42" fillId="0" borderId="49" xfId="0" applyNumberFormat="1" applyFont="1" applyFill="1" applyBorder="1" applyAlignment="1">
      <alignment horizontal="right" vertical="center" wrapText="1"/>
    </xf>
    <xf numFmtId="0" fontId="42" fillId="0" borderId="49" xfId="0" applyFont="1" applyFill="1" applyBorder="1" applyAlignment="1">
      <alignment horizontal="right" vertical="center" wrapText="1"/>
    </xf>
    <xf numFmtId="0" fontId="5" fillId="0" borderId="49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164" fontId="41" fillId="0" borderId="29" xfId="0" applyNumberFormat="1" applyFont="1" applyBorder="1" applyAlignment="1">
      <alignment horizontal="right" vertical="center"/>
    </xf>
    <xf numFmtId="0" fontId="12" fillId="0" borderId="29" xfId="0" applyFont="1" applyBorder="1" applyAlignment="1">
      <alignment horizontal="right" vertical="center" wrapText="1"/>
    </xf>
    <xf numFmtId="168" fontId="12" fillId="0" borderId="29" xfId="0" applyNumberFormat="1" applyFont="1" applyBorder="1" applyAlignment="1">
      <alignment horizontal="right" vertical="center" wrapText="1"/>
    </xf>
    <xf numFmtId="168" fontId="12" fillId="0" borderId="33" xfId="0" applyNumberFormat="1" applyFont="1" applyBorder="1" applyAlignment="1">
      <alignment horizontal="right" vertical="center" wrapText="1"/>
    </xf>
    <xf numFmtId="164" fontId="41" fillId="0" borderId="49" xfId="0" applyNumberFormat="1" applyFont="1" applyBorder="1" applyAlignment="1">
      <alignment horizontal="right" vertical="center"/>
    </xf>
    <xf numFmtId="0" fontId="12" fillId="0" borderId="49" xfId="0" applyFont="1" applyFill="1" applyBorder="1" applyAlignment="1">
      <alignment horizontal="right" vertical="center" wrapText="1"/>
    </xf>
    <xf numFmtId="168" fontId="12" fillId="0" borderId="49" xfId="0" applyNumberFormat="1" applyFont="1" applyFill="1" applyBorder="1" applyAlignment="1">
      <alignment horizontal="right" vertical="center" wrapText="1"/>
    </xf>
    <xf numFmtId="168" fontId="12" fillId="0" borderId="50" xfId="0" applyNumberFormat="1" applyFont="1" applyFill="1" applyBorder="1" applyAlignment="1">
      <alignment horizontal="right" vertical="center" wrapText="1"/>
    </xf>
    <xf numFmtId="164" fontId="41" fillId="0" borderId="26" xfId="0" applyNumberFormat="1" applyFont="1" applyBorder="1" applyAlignment="1">
      <alignment horizontal="right" vertical="center"/>
    </xf>
    <xf numFmtId="168" fontId="12" fillId="0" borderId="26" xfId="0" applyNumberFormat="1" applyFont="1" applyBorder="1" applyAlignment="1">
      <alignment horizontal="right" vertical="center" wrapText="1"/>
    </xf>
    <xf numFmtId="168" fontId="12" fillId="0" borderId="34" xfId="0" applyNumberFormat="1" applyFont="1" applyBorder="1" applyAlignment="1">
      <alignment horizontal="right" vertical="center" wrapText="1"/>
    </xf>
    <xf numFmtId="0" fontId="12" fillId="0" borderId="49" xfId="0" applyFont="1" applyBorder="1" applyAlignment="1">
      <alignment horizontal="right" vertical="center" wrapText="1"/>
    </xf>
    <xf numFmtId="168" fontId="12" fillId="0" borderId="49" xfId="0" applyNumberFormat="1" applyFont="1" applyBorder="1" applyAlignment="1">
      <alignment horizontal="right" vertical="center" wrapText="1"/>
    </xf>
    <xf numFmtId="168" fontId="12" fillId="0" borderId="50" xfId="0" applyNumberFormat="1" applyFont="1" applyBorder="1" applyAlignment="1">
      <alignment horizontal="right" vertical="center" wrapText="1"/>
    </xf>
    <xf numFmtId="164" fontId="41" fillId="0" borderId="31" xfId="0" applyNumberFormat="1" applyFont="1" applyBorder="1" applyAlignment="1">
      <alignment horizontal="right" vertical="center"/>
    </xf>
    <xf numFmtId="0" fontId="12" fillId="0" borderId="31" xfId="0" applyFont="1" applyBorder="1" applyAlignment="1">
      <alignment horizontal="right" vertical="center" wrapText="1"/>
    </xf>
    <xf numFmtId="168" fontId="12" fillId="0" borderId="31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166" fontId="12" fillId="0" borderId="33" xfId="0" applyNumberFormat="1" applyFont="1" applyBorder="1" applyAlignment="1">
      <alignment horizontal="right" vertical="center" wrapText="1"/>
    </xf>
    <xf numFmtId="166" fontId="12" fillId="0" borderId="34" xfId="0" applyNumberFormat="1" applyFont="1" applyBorder="1" applyAlignment="1">
      <alignment horizontal="right" vertical="center" wrapText="1"/>
    </xf>
    <xf numFmtId="166" fontId="12" fillId="0" borderId="50" xfId="0" applyNumberFormat="1" applyFont="1" applyBorder="1" applyAlignment="1">
      <alignment horizontal="right" vertical="center" wrapText="1"/>
    </xf>
    <xf numFmtId="164" fontId="41" fillId="0" borderId="49" xfId="0" applyNumberFormat="1" applyFont="1" applyFill="1" applyBorder="1" applyAlignment="1">
      <alignment horizontal="right" vertical="center"/>
    </xf>
    <xf numFmtId="166" fontId="12" fillId="0" borderId="50" xfId="0" applyNumberFormat="1" applyFont="1" applyFill="1" applyBorder="1" applyAlignment="1">
      <alignment horizontal="right" vertical="center" wrapText="1"/>
    </xf>
    <xf numFmtId="168" fontId="12" fillId="0" borderId="35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/>
  <colors>
    <mruColors>
      <color rgb="FF005076"/>
      <color rgb="FFF57DE3"/>
      <color rgb="FFE866D5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68</xdr:row>
      <xdr:rowOff>123825</xdr:rowOff>
    </xdr:from>
    <xdr:to>
      <xdr:col>13</xdr:col>
      <xdr:colOff>0</xdr:colOff>
      <xdr:row>78</xdr:row>
      <xdr:rowOff>95250</xdr:rowOff>
    </xdr:to>
    <xdr:pic>
      <xdr:nvPicPr>
        <xdr:cNvPr id="25" name="Imagem 1">
          <a:extLst>
            <a:ext uri="{FF2B5EF4-FFF2-40B4-BE49-F238E27FC236}">
              <a16:creationId xmlns:a16="http://schemas.microsoft.com/office/drawing/2014/main" id="{D5DC4044-34A7-4F78-BEF0-472DDDB3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78100" y="12763500"/>
          <a:ext cx="0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60"/>
  <sheetViews>
    <sheetView showGridLines="0" tabSelected="1" zoomScale="60" zoomScaleNormal="60" workbookViewId="0">
      <pane ySplit="1" topLeftCell="A2" activePane="bottomLeft" state="frozen"/>
      <selection pane="bottomLeft" activeCell="E37" sqref="E37"/>
    </sheetView>
  </sheetViews>
  <sheetFormatPr defaultColWidth="0" defaultRowHeight="15" zeroHeight="1"/>
  <cols>
    <col min="1" max="1" width="8.42578125" customWidth="1"/>
    <col min="2" max="2" width="13.42578125" bestFit="1" customWidth="1"/>
    <col min="3" max="3" width="14.140625" customWidth="1"/>
    <col min="4" max="4" width="13.28515625" style="3" customWidth="1"/>
    <col min="5" max="5" width="135.28515625" bestFit="1" customWidth="1"/>
    <col min="6" max="6" width="9.5703125" customWidth="1"/>
    <col min="7" max="7" width="13.42578125" customWidth="1"/>
    <col min="8" max="8" width="15" style="3" bestFit="1" customWidth="1"/>
    <col min="9" max="9" width="17" style="3" bestFit="1" customWidth="1"/>
    <col min="10" max="10" width="14.42578125" style="67" bestFit="1" customWidth="1"/>
    <col min="11" max="11" width="13.7109375" style="14" customWidth="1"/>
    <col min="12" max="12" width="18.5703125" style="2" bestFit="1" customWidth="1"/>
    <col min="13" max="13" width="14.28515625" style="50" bestFit="1" customWidth="1"/>
    <col min="14" max="23" width="0" hidden="1" customWidth="1"/>
    <col min="24" max="16384" width="8.85546875" hidden="1"/>
  </cols>
  <sheetData>
    <row r="1" spans="1:20" ht="20.100000000000001" customHeight="1">
      <c r="A1" s="112" t="s">
        <v>0</v>
      </c>
      <c r="B1" s="112" t="s">
        <v>1</v>
      </c>
      <c r="C1" s="112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3" t="s">
        <v>8</v>
      </c>
      <c r="J1" s="133" t="s">
        <v>9</v>
      </c>
      <c r="K1" s="114" t="s">
        <v>10</v>
      </c>
      <c r="L1" s="115" t="s">
        <v>11</v>
      </c>
    </row>
    <row r="2" spans="1:20" ht="17.100000000000001" customHeight="1">
      <c r="A2" s="93" t="s">
        <v>12</v>
      </c>
      <c r="B2" s="96"/>
      <c r="C2" s="94"/>
      <c r="D2" s="95"/>
      <c r="E2" s="96" t="s">
        <v>13</v>
      </c>
      <c r="F2" s="81"/>
      <c r="G2" s="81"/>
      <c r="H2" s="82"/>
      <c r="I2" s="82"/>
      <c r="J2" s="83"/>
      <c r="K2" s="84"/>
      <c r="L2" s="85"/>
    </row>
    <row r="3" spans="1:20" ht="17.100000000000001" customHeight="1">
      <c r="A3" s="93" t="s">
        <v>14</v>
      </c>
      <c r="B3" s="96"/>
      <c r="C3" s="94"/>
      <c r="D3" s="95"/>
      <c r="E3" s="96" t="s">
        <v>15</v>
      </c>
      <c r="F3" s="81"/>
      <c r="G3" s="81"/>
      <c r="H3" s="82"/>
      <c r="I3" s="82"/>
      <c r="J3" s="83"/>
      <c r="K3" s="84"/>
      <c r="L3" s="85"/>
    </row>
    <row r="4" spans="1:20" ht="17.100000000000001" customHeight="1">
      <c r="A4" s="93"/>
      <c r="B4" s="96"/>
      <c r="C4" s="94"/>
      <c r="D4" s="95"/>
      <c r="E4" s="111"/>
      <c r="F4" s="81"/>
      <c r="G4" s="81"/>
      <c r="H4" s="82"/>
      <c r="I4" s="82"/>
      <c r="J4" s="83"/>
      <c r="K4" s="84"/>
      <c r="L4" s="85"/>
      <c r="N4" s="145"/>
      <c r="O4" s="145"/>
      <c r="P4" s="145"/>
      <c r="Q4" s="145"/>
      <c r="R4" s="145"/>
      <c r="S4" s="145"/>
      <c r="T4" s="145"/>
    </row>
    <row r="5" spans="1:20" s="129" customFormat="1" ht="20.100000000000001" customHeight="1">
      <c r="A5" s="142" t="s">
        <v>16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4"/>
      <c r="M5" s="132"/>
      <c r="N5" s="146"/>
      <c r="O5" s="146"/>
      <c r="P5" s="146"/>
      <c r="Q5" s="146"/>
      <c r="R5" s="146"/>
      <c r="S5" s="146"/>
      <c r="T5" s="146"/>
    </row>
    <row r="6" spans="1:20">
      <c r="A6" s="86"/>
      <c r="B6" s="122"/>
      <c r="C6" s="87"/>
      <c r="D6" s="88"/>
      <c r="E6" s="89"/>
      <c r="F6" s="89"/>
      <c r="G6" s="89"/>
      <c r="H6" s="88"/>
      <c r="I6" s="88"/>
      <c r="J6" s="90"/>
      <c r="K6" s="91"/>
      <c r="L6" s="92"/>
    </row>
    <row r="7" spans="1:20" ht="20.100000000000001" customHeight="1" thickBot="1">
      <c r="A7" s="123" t="s">
        <v>0</v>
      </c>
      <c r="B7" s="123" t="s">
        <v>1</v>
      </c>
      <c r="C7" s="123" t="s">
        <v>2</v>
      </c>
      <c r="D7" s="124" t="s">
        <v>3</v>
      </c>
      <c r="E7" s="123" t="s">
        <v>4</v>
      </c>
      <c r="F7" s="123" t="s">
        <v>5</v>
      </c>
      <c r="G7" s="123" t="s">
        <v>6</v>
      </c>
      <c r="H7" s="125" t="s">
        <v>7</v>
      </c>
      <c r="I7" s="125" t="s">
        <v>17</v>
      </c>
      <c r="J7" s="126" t="s">
        <v>9</v>
      </c>
      <c r="K7" s="127" t="s">
        <v>10</v>
      </c>
      <c r="L7" s="128" t="s">
        <v>11</v>
      </c>
    </row>
    <row r="8" spans="1:20" ht="24.95" customHeight="1" thickBot="1">
      <c r="A8" s="284" t="s">
        <v>18</v>
      </c>
      <c r="B8" s="285"/>
      <c r="C8" s="117" t="s">
        <v>19</v>
      </c>
      <c r="D8" s="118"/>
      <c r="E8" s="119"/>
      <c r="F8" s="287"/>
      <c r="G8" s="288"/>
      <c r="H8" s="287"/>
      <c r="I8" s="289"/>
      <c r="J8" s="289"/>
      <c r="K8" s="290"/>
      <c r="L8" s="291">
        <f>SUM(L9:L10)</f>
        <v>1079.7846250000002</v>
      </c>
    </row>
    <row r="9" spans="1:20" s="76" customFormat="1" ht="28.5" customHeight="1">
      <c r="A9" s="292" t="s">
        <v>306</v>
      </c>
      <c r="B9" s="222" t="s">
        <v>515</v>
      </c>
      <c r="C9" s="222" t="s">
        <v>22</v>
      </c>
      <c r="D9" s="223">
        <v>98524</v>
      </c>
      <c r="E9" s="222" t="s">
        <v>23</v>
      </c>
      <c r="F9" s="222" t="s">
        <v>24</v>
      </c>
      <c r="G9" s="223">
        <v>1</v>
      </c>
      <c r="H9" s="310">
        <v>2.65</v>
      </c>
      <c r="I9" s="310">
        <f>H9*1.25</f>
        <v>3.3125</v>
      </c>
      <c r="J9" s="311">
        <v>80</v>
      </c>
      <c r="K9" s="312">
        <f>J9*H9</f>
        <v>212</v>
      </c>
      <c r="L9" s="313">
        <f>J9*I9</f>
        <v>265</v>
      </c>
      <c r="M9" s="52"/>
      <c r="N9" s="75"/>
      <c r="O9" s="75"/>
      <c r="P9" s="75"/>
      <c r="Q9" s="75"/>
      <c r="R9" s="75"/>
    </row>
    <row r="10" spans="1:20" s="252" customFormat="1" ht="27" thickBot="1">
      <c r="A10" s="293" t="s">
        <v>307</v>
      </c>
      <c r="B10" s="294" t="s">
        <v>22</v>
      </c>
      <c r="C10" s="294" t="s">
        <v>20</v>
      </c>
      <c r="D10" s="295">
        <v>1</v>
      </c>
      <c r="E10" s="294" t="s">
        <v>318</v>
      </c>
      <c r="F10" s="294" t="s">
        <v>21</v>
      </c>
      <c r="G10" s="296">
        <v>1</v>
      </c>
      <c r="H10" s="314">
        <v>233.63</v>
      </c>
      <c r="I10" s="314">
        <f t="shared" ref="I10" si="0">H10*1.25</f>
        <v>292.03750000000002</v>
      </c>
      <c r="J10" s="315">
        <v>2.79</v>
      </c>
      <c r="K10" s="316">
        <f>J10*H10</f>
        <v>651.82770000000005</v>
      </c>
      <c r="L10" s="317">
        <f>J10*I10</f>
        <v>814.78462500000012</v>
      </c>
      <c r="M10" s="250"/>
      <c r="N10" s="251"/>
      <c r="O10" s="251"/>
      <c r="P10" s="251"/>
      <c r="Q10" s="251"/>
      <c r="R10" s="251"/>
    </row>
    <row r="11" spans="1:20" s="15" customFormat="1" ht="19.899999999999999" customHeight="1" thickBot="1">
      <c r="A11" s="258"/>
      <c r="B11" s="258"/>
      <c r="C11" s="258"/>
      <c r="D11" s="258"/>
      <c r="E11" s="258"/>
      <c r="F11" s="258"/>
      <c r="G11" s="258"/>
      <c r="H11" s="258"/>
      <c r="I11" s="258"/>
      <c r="J11" s="259"/>
      <c r="K11" s="170"/>
      <c r="L11" s="170"/>
      <c r="M11" s="3"/>
      <c r="N11"/>
      <c r="O11" s="3"/>
      <c r="P11" s="3"/>
      <c r="Q11" s="67"/>
      <c r="R11" s="14"/>
      <c r="S11" s="2"/>
    </row>
    <row r="12" spans="1:20" ht="24" thickBot="1">
      <c r="A12" s="284">
        <v>2</v>
      </c>
      <c r="B12" s="285"/>
      <c r="C12" s="117" t="s">
        <v>25</v>
      </c>
      <c r="D12" s="118"/>
      <c r="E12" s="119"/>
      <c r="F12" s="118"/>
      <c r="G12" s="120"/>
      <c r="H12" s="118"/>
      <c r="I12" s="297"/>
      <c r="J12" s="297"/>
      <c r="K12" s="298"/>
      <c r="L12" s="286">
        <f>SUM(L13:L16)</f>
        <v>5050.7250000000004</v>
      </c>
      <c r="M12" s="51"/>
    </row>
    <row r="13" spans="1:20" ht="15.75">
      <c r="A13" s="292" t="s">
        <v>308</v>
      </c>
      <c r="B13" s="299" t="s">
        <v>515</v>
      </c>
      <c r="C13" s="222" t="s">
        <v>26</v>
      </c>
      <c r="D13" s="223">
        <v>10776</v>
      </c>
      <c r="E13" s="222" t="s">
        <v>95</v>
      </c>
      <c r="F13" s="222" t="s">
        <v>27</v>
      </c>
      <c r="G13" s="223">
        <v>1</v>
      </c>
      <c r="H13" s="310">
        <v>425.78</v>
      </c>
      <c r="I13" s="310">
        <f t="shared" ref="I13:I16" si="1">H13*1.25</f>
        <v>532.22499999999991</v>
      </c>
      <c r="J13" s="311">
        <v>1</v>
      </c>
      <c r="K13" s="312">
        <f t="shared" ref="K13:K16" si="2">J13*H13</f>
        <v>425.78</v>
      </c>
      <c r="L13" s="313">
        <f>J13*I13</f>
        <v>532.22499999999991</v>
      </c>
      <c r="M13" s="51"/>
    </row>
    <row r="14" spans="1:20" ht="15.75">
      <c r="A14" s="300" t="s">
        <v>309</v>
      </c>
      <c r="B14" s="244" t="s">
        <v>515</v>
      </c>
      <c r="C14" s="163" t="s">
        <v>26</v>
      </c>
      <c r="D14" s="167">
        <v>10777</v>
      </c>
      <c r="E14" s="163" t="s">
        <v>97</v>
      </c>
      <c r="F14" s="163" t="s">
        <v>27</v>
      </c>
      <c r="G14" s="167">
        <v>1</v>
      </c>
      <c r="H14" s="318">
        <v>618.79999999999995</v>
      </c>
      <c r="I14" s="318">
        <f t="shared" si="1"/>
        <v>773.5</v>
      </c>
      <c r="J14" s="168">
        <v>1</v>
      </c>
      <c r="K14" s="319">
        <f t="shared" si="2"/>
        <v>618.79999999999995</v>
      </c>
      <c r="L14" s="320">
        <f t="shared" ref="L14:L16" si="3">J14*I14</f>
        <v>773.5</v>
      </c>
      <c r="M14" s="51"/>
    </row>
    <row r="15" spans="1:20" ht="15.75">
      <c r="A15" s="300" t="s">
        <v>310</v>
      </c>
      <c r="B15" s="244" t="s">
        <v>515</v>
      </c>
      <c r="C15" s="163" t="s">
        <v>22</v>
      </c>
      <c r="D15" s="169">
        <v>2</v>
      </c>
      <c r="E15" s="163" t="s">
        <v>28</v>
      </c>
      <c r="F15" s="163" t="s">
        <v>29</v>
      </c>
      <c r="G15" s="167">
        <v>1</v>
      </c>
      <c r="H15" s="318">
        <f>(G16*H16)+(G17*H17)+(G18*H18)+(G19*H19)+(G20*H20)+(G21*H21)+(G22*H22)+(G23*H23)+(G24*H24)+(G25*H25)+(G26*H26)+(G27*H27)+(G28*H28)</f>
        <v>2024.1400000000003</v>
      </c>
      <c r="I15" s="318">
        <f t="shared" si="1"/>
        <v>2530.1750000000002</v>
      </c>
      <c r="J15" s="168">
        <v>1</v>
      </c>
      <c r="K15" s="319">
        <f t="shared" si="2"/>
        <v>2024.1400000000003</v>
      </c>
      <c r="L15" s="320">
        <f t="shared" si="3"/>
        <v>2530.1750000000002</v>
      </c>
      <c r="M15" s="51"/>
    </row>
    <row r="16" spans="1:20" ht="16.5" thickBot="1">
      <c r="A16" s="301" t="s">
        <v>311</v>
      </c>
      <c r="B16" s="302" t="s">
        <v>22</v>
      </c>
      <c r="C16" s="294" t="s">
        <v>22</v>
      </c>
      <c r="D16" s="295">
        <v>3</v>
      </c>
      <c r="E16" s="294" t="s">
        <v>30</v>
      </c>
      <c r="F16" s="294" t="s">
        <v>29</v>
      </c>
      <c r="G16" s="296">
        <v>1</v>
      </c>
      <c r="H16" s="314">
        <f>(G17*H17)+(G18*H18)+(G19*H19)+(G20*H20)+(G21*H21)+(G22*H22)+(G23*H23)+(G24*H24)+(G25*H25)+(G26*H26)+(G27*H27)</f>
        <v>971.86000000000013</v>
      </c>
      <c r="I16" s="314">
        <f t="shared" si="1"/>
        <v>1214.8250000000003</v>
      </c>
      <c r="J16" s="321">
        <v>1</v>
      </c>
      <c r="K16" s="322">
        <f t="shared" si="2"/>
        <v>971.86000000000013</v>
      </c>
      <c r="L16" s="323">
        <f t="shared" si="3"/>
        <v>1214.8250000000003</v>
      </c>
      <c r="M16" s="51"/>
    </row>
    <row r="17" spans="1:13" ht="19.5" thickBot="1">
      <c r="A17" s="170"/>
      <c r="B17" s="170"/>
      <c r="C17" s="184"/>
      <c r="D17" s="184"/>
      <c r="E17" s="184"/>
      <c r="F17" s="184"/>
      <c r="G17" s="184"/>
      <c r="H17" s="184"/>
      <c r="I17" s="260"/>
      <c r="J17" s="261"/>
      <c r="K17" s="262"/>
      <c r="L17" s="263"/>
      <c r="M17" s="51"/>
    </row>
    <row r="18" spans="1:13" ht="24" thickBot="1">
      <c r="A18" s="284">
        <v>3</v>
      </c>
      <c r="B18" s="285"/>
      <c r="C18" s="117" t="s">
        <v>31</v>
      </c>
      <c r="D18" s="118"/>
      <c r="E18" s="119"/>
      <c r="F18" s="118"/>
      <c r="G18" s="120"/>
      <c r="H18" s="118"/>
      <c r="I18" s="297"/>
      <c r="J18" s="297"/>
      <c r="K18" s="298"/>
      <c r="L18" s="286">
        <f>SUM(L19)</f>
        <v>229.5</v>
      </c>
      <c r="M18" s="51"/>
    </row>
    <row r="19" spans="1:13" ht="16.5" thickBot="1">
      <c r="A19" s="303" t="s">
        <v>32</v>
      </c>
      <c r="B19" s="242" t="s">
        <v>515</v>
      </c>
      <c r="C19" s="231" t="s">
        <v>22</v>
      </c>
      <c r="D19" s="232">
        <v>99058</v>
      </c>
      <c r="E19" s="231" t="s">
        <v>33</v>
      </c>
      <c r="F19" s="231" t="s">
        <v>34</v>
      </c>
      <c r="G19" s="232">
        <v>1</v>
      </c>
      <c r="H19" s="324">
        <v>10.199999999999999</v>
      </c>
      <c r="I19" s="324">
        <f>H19*1.25</f>
        <v>12.75</v>
      </c>
      <c r="J19" s="325">
        <v>18</v>
      </c>
      <c r="K19" s="326">
        <f>J19*H19</f>
        <v>183.6</v>
      </c>
      <c r="L19" s="327">
        <f>J19*I19</f>
        <v>229.5</v>
      </c>
      <c r="M19" s="51"/>
    </row>
    <row r="20" spans="1:13" ht="19.5" thickBot="1">
      <c r="A20" s="264"/>
      <c r="B20" s="264"/>
      <c r="C20" s="184"/>
      <c r="D20" s="184"/>
      <c r="E20" s="265"/>
      <c r="F20" s="265"/>
      <c r="G20" s="265"/>
      <c r="H20" s="266"/>
      <c r="I20" s="184"/>
      <c r="J20" s="261"/>
      <c r="K20" s="262"/>
      <c r="L20" s="263"/>
      <c r="M20" s="51"/>
    </row>
    <row r="21" spans="1:13" ht="24" thickBot="1">
      <c r="A21" s="284">
        <v>4</v>
      </c>
      <c r="B21" s="285"/>
      <c r="C21" s="117" t="s">
        <v>35</v>
      </c>
      <c r="D21" s="118"/>
      <c r="E21" s="119"/>
      <c r="F21" s="118"/>
      <c r="G21" s="120"/>
      <c r="H21" s="118"/>
      <c r="I21" s="297"/>
      <c r="J21" s="297"/>
      <c r="K21" s="298"/>
      <c r="L21" s="286">
        <f>SUM(L22:L24)</f>
        <v>8001.9071249999997</v>
      </c>
    </row>
    <row r="22" spans="1:13" s="60" customFormat="1">
      <c r="A22" s="292" t="s">
        <v>36</v>
      </c>
      <c r="B22" s="222" t="s">
        <v>515</v>
      </c>
      <c r="C22" s="222" t="s">
        <v>22</v>
      </c>
      <c r="D22" s="223">
        <v>96529</v>
      </c>
      <c r="E22" s="222" t="s">
        <v>126</v>
      </c>
      <c r="F22" s="222" t="s">
        <v>24</v>
      </c>
      <c r="G22" s="223">
        <v>1</v>
      </c>
      <c r="H22" s="310">
        <v>252.66</v>
      </c>
      <c r="I22" s="310">
        <f t="shared" ref="I22:I24" si="4">H22*1.25</f>
        <v>315.82499999999999</v>
      </c>
      <c r="J22" s="311">
        <v>11.52</v>
      </c>
      <c r="K22" s="312">
        <f t="shared" ref="K22:K24" si="5">J22*H22</f>
        <v>2910.6432</v>
      </c>
      <c r="L22" s="328">
        <f>J22*I22</f>
        <v>3638.3039999999996</v>
      </c>
      <c r="M22" s="50"/>
    </row>
    <row r="23" spans="1:13" s="60" customFormat="1">
      <c r="A23" s="300" t="s">
        <v>312</v>
      </c>
      <c r="B23" s="244" t="s">
        <v>515</v>
      </c>
      <c r="C23" s="163" t="s">
        <v>22</v>
      </c>
      <c r="D23" s="167">
        <v>96545</v>
      </c>
      <c r="E23" s="163" t="s">
        <v>138</v>
      </c>
      <c r="F23" s="163" t="s">
        <v>37</v>
      </c>
      <c r="G23" s="167">
        <v>1</v>
      </c>
      <c r="H23" s="318">
        <v>16.190000000000001</v>
      </c>
      <c r="I23" s="318">
        <f t="shared" si="4"/>
        <v>20.237500000000001</v>
      </c>
      <c r="J23" s="168">
        <v>132.25</v>
      </c>
      <c r="K23" s="319">
        <f t="shared" si="5"/>
        <v>2141.1275000000001</v>
      </c>
      <c r="L23" s="329">
        <f t="shared" ref="L23:L24" si="6">J23*I23</f>
        <v>2676.4093750000002</v>
      </c>
      <c r="M23" s="50"/>
    </row>
    <row r="24" spans="1:13" s="60" customFormat="1" ht="15.75" thickBot="1">
      <c r="A24" s="301" t="s">
        <v>313</v>
      </c>
      <c r="B24" s="302" t="s">
        <v>22</v>
      </c>
      <c r="C24" s="294" t="s">
        <v>22</v>
      </c>
      <c r="D24" s="295">
        <v>4</v>
      </c>
      <c r="E24" s="294" t="s">
        <v>296</v>
      </c>
      <c r="F24" s="294" t="s">
        <v>21</v>
      </c>
      <c r="G24" s="296">
        <v>1</v>
      </c>
      <c r="H24" s="314">
        <v>586.85</v>
      </c>
      <c r="I24" s="314">
        <f t="shared" si="4"/>
        <v>733.5625</v>
      </c>
      <c r="J24" s="321">
        <v>2.2999999999999998</v>
      </c>
      <c r="K24" s="322">
        <f t="shared" si="5"/>
        <v>1349.7549999999999</v>
      </c>
      <c r="L24" s="330">
        <f t="shared" si="6"/>
        <v>1687.1937499999999</v>
      </c>
      <c r="M24" s="50"/>
    </row>
    <row r="25" spans="1:13" ht="16.5" thickBot="1">
      <c r="A25" s="267"/>
      <c r="B25" s="267"/>
      <c r="C25" s="268"/>
      <c r="D25" s="269"/>
      <c r="E25" s="268"/>
      <c r="F25" s="269"/>
      <c r="G25" s="270"/>
      <c r="H25" s="271"/>
      <c r="I25" s="184"/>
      <c r="J25" s="272"/>
      <c r="K25" s="273"/>
      <c r="L25" s="262"/>
    </row>
    <row r="26" spans="1:13" ht="24" thickBot="1">
      <c r="A26" s="284">
        <v>5</v>
      </c>
      <c r="B26" s="285"/>
      <c r="C26" s="117" t="s">
        <v>38</v>
      </c>
      <c r="D26" s="118"/>
      <c r="E26" s="119"/>
      <c r="F26" s="118"/>
      <c r="G26" s="120"/>
      <c r="H26" s="118"/>
      <c r="I26" s="297"/>
      <c r="J26" s="297"/>
      <c r="K26" s="298"/>
      <c r="L26" s="286">
        <f>SUM(L27:L37)</f>
        <v>18373.933525</v>
      </c>
    </row>
    <row r="27" spans="1:13">
      <c r="A27" s="292" t="s">
        <v>39</v>
      </c>
      <c r="B27" s="299" t="s">
        <v>515</v>
      </c>
      <c r="C27" s="222" t="s">
        <v>22</v>
      </c>
      <c r="D27" s="223">
        <v>92263</v>
      </c>
      <c r="E27" s="222" t="s">
        <v>40</v>
      </c>
      <c r="F27" s="222" t="s">
        <v>24</v>
      </c>
      <c r="G27" s="223">
        <v>1</v>
      </c>
      <c r="H27" s="310">
        <v>105.96</v>
      </c>
      <c r="I27" s="310">
        <f t="shared" ref="I27:I37" si="7">H27*1.25</f>
        <v>132.44999999999999</v>
      </c>
      <c r="J27" s="311">
        <v>17.251999999999999</v>
      </c>
      <c r="K27" s="312">
        <f t="shared" ref="K27:K37" si="8">J27*H27</f>
        <v>1828.0219199999997</v>
      </c>
      <c r="L27" s="328">
        <f t="shared" ref="L27:L37" si="9">J27*I27</f>
        <v>2285.0273999999995</v>
      </c>
    </row>
    <row r="28" spans="1:13">
      <c r="A28" s="300" t="s">
        <v>297</v>
      </c>
      <c r="B28" s="244" t="s">
        <v>515</v>
      </c>
      <c r="C28" s="163" t="s">
        <v>22</v>
      </c>
      <c r="D28" s="167">
        <v>92265</v>
      </c>
      <c r="E28" s="163" t="s">
        <v>41</v>
      </c>
      <c r="F28" s="163" t="s">
        <v>24</v>
      </c>
      <c r="G28" s="167">
        <v>1</v>
      </c>
      <c r="H28" s="318">
        <v>80.42</v>
      </c>
      <c r="I28" s="318">
        <f t="shared" si="7"/>
        <v>100.52500000000001</v>
      </c>
      <c r="J28" s="168">
        <v>20.72</v>
      </c>
      <c r="K28" s="319">
        <f t="shared" si="8"/>
        <v>1666.3024</v>
      </c>
      <c r="L28" s="329">
        <f t="shared" si="9"/>
        <v>2082.8780000000002</v>
      </c>
    </row>
    <row r="29" spans="1:13">
      <c r="A29" s="300" t="s">
        <v>298</v>
      </c>
      <c r="B29" s="244" t="s">
        <v>515</v>
      </c>
      <c r="C29" s="163" t="s">
        <v>22</v>
      </c>
      <c r="D29" s="167">
        <v>92267</v>
      </c>
      <c r="E29" s="163" t="s">
        <v>42</v>
      </c>
      <c r="F29" s="163" t="s">
        <v>24</v>
      </c>
      <c r="G29" s="167">
        <v>1</v>
      </c>
      <c r="H29" s="318">
        <v>35.72</v>
      </c>
      <c r="I29" s="318">
        <f t="shared" si="7"/>
        <v>44.65</v>
      </c>
      <c r="J29" s="168">
        <v>12.74</v>
      </c>
      <c r="K29" s="319">
        <f t="shared" si="8"/>
        <v>455.07279999999997</v>
      </c>
      <c r="L29" s="329">
        <f t="shared" si="9"/>
        <v>568.84100000000001</v>
      </c>
    </row>
    <row r="30" spans="1:13" ht="26.25" customHeight="1">
      <c r="A30" s="300" t="s">
        <v>299</v>
      </c>
      <c r="B30" s="244" t="s">
        <v>515</v>
      </c>
      <c r="C30" s="163" t="s">
        <v>22</v>
      </c>
      <c r="D30" s="167">
        <v>92775</v>
      </c>
      <c r="E30" s="163" t="s">
        <v>43</v>
      </c>
      <c r="F30" s="163" t="s">
        <v>37</v>
      </c>
      <c r="G30" s="167">
        <v>1</v>
      </c>
      <c r="H30" s="318">
        <v>18.02</v>
      </c>
      <c r="I30" s="318">
        <f t="shared" si="7"/>
        <v>22.524999999999999</v>
      </c>
      <c r="J30" s="168">
        <v>54.03</v>
      </c>
      <c r="K30" s="319">
        <f t="shared" si="8"/>
        <v>973.62059999999997</v>
      </c>
      <c r="L30" s="329">
        <f t="shared" si="9"/>
        <v>1217.02575</v>
      </c>
    </row>
    <row r="31" spans="1:13" ht="25.5">
      <c r="A31" s="300" t="s">
        <v>300</v>
      </c>
      <c r="B31" s="244" t="s">
        <v>515</v>
      </c>
      <c r="C31" s="163" t="s">
        <v>22</v>
      </c>
      <c r="D31" s="167">
        <v>92777</v>
      </c>
      <c r="E31" s="163" t="s">
        <v>44</v>
      </c>
      <c r="F31" s="163" t="s">
        <v>37</v>
      </c>
      <c r="G31" s="167">
        <v>1</v>
      </c>
      <c r="H31" s="318">
        <v>16.190000000000001</v>
      </c>
      <c r="I31" s="318">
        <f t="shared" si="7"/>
        <v>20.237500000000001</v>
      </c>
      <c r="J31" s="168">
        <v>196.32</v>
      </c>
      <c r="K31" s="319">
        <f t="shared" si="8"/>
        <v>3178.4208000000003</v>
      </c>
      <c r="L31" s="329">
        <f t="shared" si="9"/>
        <v>3973.0259999999998</v>
      </c>
    </row>
    <row r="32" spans="1:13" ht="25.5">
      <c r="A32" s="300" t="s">
        <v>301</v>
      </c>
      <c r="B32" s="244" t="s">
        <v>515</v>
      </c>
      <c r="C32" s="163" t="s">
        <v>22</v>
      </c>
      <c r="D32" s="167">
        <v>92778</v>
      </c>
      <c r="E32" s="163" t="s">
        <v>45</v>
      </c>
      <c r="F32" s="163" t="s">
        <v>37</v>
      </c>
      <c r="G32" s="167">
        <v>1</v>
      </c>
      <c r="H32" s="318">
        <v>14.48</v>
      </c>
      <c r="I32" s="318">
        <f t="shared" si="7"/>
        <v>18.100000000000001</v>
      </c>
      <c r="J32" s="168">
        <v>59.33</v>
      </c>
      <c r="K32" s="319">
        <f t="shared" si="8"/>
        <v>859.09839999999997</v>
      </c>
      <c r="L32" s="329">
        <f t="shared" si="9"/>
        <v>1073.873</v>
      </c>
    </row>
    <row r="33" spans="1:13" ht="25.5">
      <c r="A33" s="300" t="s">
        <v>302</v>
      </c>
      <c r="B33" s="244" t="s">
        <v>515</v>
      </c>
      <c r="C33" s="163" t="s">
        <v>22</v>
      </c>
      <c r="D33" s="167">
        <v>92784</v>
      </c>
      <c r="E33" s="163" t="s">
        <v>46</v>
      </c>
      <c r="F33" s="163" t="s">
        <v>37</v>
      </c>
      <c r="G33" s="167">
        <v>1</v>
      </c>
      <c r="H33" s="318">
        <v>16.09</v>
      </c>
      <c r="I33" s="318">
        <f t="shared" si="7"/>
        <v>20.112500000000001</v>
      </c>
      <c r="J33" s="168">
        <v>33.6</v>
      </c>
      <c r="K33" s="319">
        <f t="shared" si="8"/>
        <v>540.62400000000002</v>
      </c>
      <c r="L33" s="329">
        <f t="shared" si="9"/>
        <v>675.78000000000009</v>
      </c>
    </row>
    <row r="34" spans="1:13" ht="25.5">
      <c r="A34" s="300" t="s">
        <v>303</v>
      </c>
      <c r="B34" s="244" t="s">
        <v>515</v>
      </c>
      <c r="C34" s="163" t="s">
        <v>22</v>
      </c>
      <c r="D34" s="167">
        <v>92785</v>
      </c>
      <c r="E34" s="163" t="s">
        <v>47</v>
      </c>
      <c r="F34" s="163" t="s">
        <v>37</v>
      </c>
      <c r="G34" s="167">
        <v>1</v>
      </c>
      <c r="H34" s="318">
        <v>15.69</v>
      </c>
      <c r="I34" s="318">
        <f t="shared" si="7"/>
        <v>19.612500000000001</v>
      </c>
      <c r="J34" s="168">
        <v>9.41</v>
      </c>
      <c r="K34" s="319">
        <f t="shared" si="8"/>
        <v>147.6429</v>
      </c>
      <c r="L34" s="329">
        <f t="shared" si="9"/>
        <v>184.55362500000001</v>
      </c>
    </row>
    <row r="35" spans="1:13" ht="25.5">
      <c r="A35" s="300" t="s">
        <v>304</v>
      </c>
      <c r="B35" s="244" t="s">
        <v>22</v>
      </c>
      <c r="C35" s="163" t="s">
        <v>22</v>
      </c>
      <c r="D35" s="169">
        <v>5</v>
      </c>
      <c r="E35" s="163" t="s">
        <v>327</v>
      </c>
      <c r="F35" s="163" t="s">
        <v>21</v>
      </c>
      <c r="G35" s="167">
        <v>1</v>
      </c>
      <c r="H35" s="318">
        <v>621.29</v>
      </c>
      <c r="I35" s="318">
        <f t="shared" si="7"/>
        <v>776.61249999999995</v>
      </c>
      <c r="J35" s="168">
        <v>1.9</v>
      </c>
      <c r="K35" s="319">
        <f t="shared" si="8"/>
        <v>1180.4509999999998</v>
      </c>
      <c r="L35" s="329">
        <f t="shared" si="9"/>
        <v>1475.5637499999998</v>
      </c>
    </row>
    <row r="36" spans="1:13" ht="28.5" customHeight="1">
      <c r="A36" s="300" t="s">
        <v>39</v>
      </c>
      <c r="B36" s="244" t="s">
        <v>515</v>
      </c>
      <c r="C36" s="163" t="s">
        <v>22</v>
      </c>
      <c r="D36" s="167">
        <v>92718</v>
      </c>
      <c r="E36" s="163" t="s">
        <v>48</v>
      </c>
      <c r="F36" s="163" t="s">
        <v>21</v>
      </c>
      <c r="G36" s="167">
        <v>1</v>
      </c>
      <c r="H36" s="318">
        <v>550.53</v>
      </c>
      <c r="I36" s="318">
        <f t="shared" si="7"/>
        <v>688.16249999999991</v>
      </c>
      <c r="J36" s="168">
        <v>1.1000000000000001</v>
      </c>
      <c r="K36" s="319">
        <f t="shared" si="8"/>
        <v>605.58299999999997</v>
      </c>
      <c r="L36" s="329">
        <f t="shared" si="9"/>
        <v>756.97874999999999</v>
      </c>
    </row>
    <row r="37" spans="1:13" s="137" customFormat="1" ht="15.75" thickBot="1">
      <c r="A37" s="293" t="s">
        <v>305</v>
      </c>
      <c r="B37" s="304" t="s">
        <v>22</v>
      </c>
      <c r="C37" s="305" t="s">
        <v>22</v>
      </c>
      <c r="D37" s="306">
        <v>6</v>
      </c>
      <c r="E37" s="305" t="s">
        <v>329</v>
      </c>
      <c r="F37" s="305" t="s">
        <v>24</v>
      </c>
      <c r="G37" s="307">
        <v>1</v>
      </c>
      <c r="H37" s="331">
        <v>56.82</v>
      </c>
      <c r="I37" s="314">
        <f t="shared" si="7"/>
        <v>71.025000000000006</v>
      </c>
      <c r="J37" s="315">
        <v>57.45</v>
      </c>
      <c r="K37" s="316">
        <f t="shared" si="8"/>
        <v>3264.3090000000002</v>
      </c>
      <c r="L37" s="332">
        <f t="shared" si="9"/>
        <v>4080.3862500000005</v>
      </c>
      <c r="M37" s="136"/>
    </row>
    <row r="38" spans="1:13" s="137" customFormat="1" ht="15.75" thickBot="1">
      <c r="A38" s="255"/>
      <c r="B38" s="255"/>
      <c r="C38" s="255"/>
      <c r="D38" s="255"/>
      <c r="E38" s="255"/>
      <c r="F38" s="255"/>
      <c r="G38" s="255"/>
      <c r="H38" s="255"/>
      <c r="I38" s="255"/>
      <c r="J38" s="256"/>
      <c r="K38" s="257"/>
      <c r="L38" s="274"/>
      <c r="M38" s="136"/>
    </row>
    <row r="39" spans="1:13" ht="24" thickBot="1">
      <c r="A39" s="284">
        <v>6</v>
      </c>
      <c r="B39" s="285"/>
      <c r="C39" s="117" t="s">
        <v>56</v>
      </c>
      <c r="D39" s="118"/>
      <c r="E39" s="119"/>
      <c r="F39" s="118"/>
      <c r="G39" s="120"/>
      <c r="H39" s="118"/>
      <c r="I39" s="118"/>
      <c r="J39" s="118"/>
      <c r="K39" s="120"/>
      <c r="L39" s="286">
        <f>SUM(L40:L41)</f>
        <v>2675.6424999999999</v>
      </c>
    </row>
    <row r="40" spans="1:13">
      <c r="A40" s="292" t="s">
        <v>314</v>
      </c>
      <c r="B40" s="222" t="s">
        <v>515</v>
      </c>
      <c r="C40" s="222" t="s">
        <v>20</v>
      </c>
      <c r="D40" s="223">
        <v>92398</v>
      </c>
      <c r="E40" s="222" t="s">
        <v>57</v>
      </c>
      <c r="F40" s="222" t="s">
        <v>24</v>
      </c>
      <c r="G40" s="223">
        <v>1</v>
      </c>
      <c r="H40" s="310">
        <v>52.57</v>
      </c>
      <c r="I40" s="310">
        <f>H40*1.25</f>
        <v>65.712500000000006</v>
      </c>
      <c r="J40" s="311">
        <v>35</v>
      </c>
      <c r="K40" s="312">
        <f t="shared" ref="K40:K41" si="10">J40*H40</f>
        <v>1839.95</v>
      </c>
      <c r="L40" s="313">
        <f>J40*I40</f>
        <v>2299.9375</v>
      </c>
    </row>
    <row r="41" spans="1:13" ht="27.75" customHeight="1" thickBot="1">
      <c r="A41" s="301" t="s">
        <v>321</v>
      </c>
      <c r="B41" s="294" t="s">
        <v>515</v>
      </c>
      <c r="C41" s="294" t="s">
        <v>22</v>
      </c>
      <c r="D41" s="296">
        <v>97912</v>
      </c>
      <c r="E41" s="294" t="s">
        <v>58</v>
      </c>
      <c r="F41" s="294" t="s">
        <v>59</v>
      </c>
      <c r="G41" s="296">
        <v>1</v>
      </c>
      <c r="H41" s="314">
        <v>2.42</v>
      </c>
      <c r="I41" s="314">
        <f>H41*1.25</f>
        <v>3.0249999999999999</v>
      </c>
      <c r="J41" s="321">
        <v>124.2</v>
      </c>
      <c r="K41" s="322">
        <f t="shared" si="10"/>
        <v>300.56400000000002</v>
      </c>
      <c r="L41" s="323">
        <f>J41*I41</f>
        <v>375.70499999999998</v>
      </c>
    </row>
    <row r="42" spans="1:13" ht="24" thickBot="1">
      <c r="A42" s="264" t="s">
        <v>49</v>
      </c>
      <c r="B42" s="264" t="s">
        <v>515</v>
      </c>
      <c r="C42" s="275"/>
      <c r="D42" s="276"/>
      <c r="E42" s="277"/>
      <c r="F42" s="276"/>
      <c r="G42" s="278"/>
      <c r="H42" s="276"/>
      <c r="I42" s="184"/>
      <c r="J42" s="261">
        <f>SUM(J27:J36)</f>
        <v>406.40200000000004</v>
      </c>
      <c r="K42" s="279"/>
      <c r="L42" s="280"/>
    </row>
    <row r="43" spans="1:13" ht="24" thickBot="1">
      <c r="A43" s="284">
        <v>7</v>
      </c>
      <c r="B43" s="285"/>
      <c r="C43" s="117" t="s">
        <v>50</v>
      </c>
      <c r="D43" s="118"/>
      <c r="E43" s="119"/>
      <c r="F43" s="118"/>
      <c r="G43" s="120"/>
      <c r="H43" s="118"/>
      <c r="I43" s="118"/>
      <c r="J43" s="118"/>
      <c r="K43" s="120"/>
      <c r="L43" s="286">
        <f>SUM(L44:L45)</f>
        <v>11181.924374999999</v>
      </c>
    </row>
    <row r="44" spans="1:13">
      <c r="A44" s="292" t="s">
        <v>315</v>
      </c>
      <c r="B44" s="222" t="s">
        <v>22</v>
      </c>
      <c r="C44" s="222" t="s">
        <v>22</v>
      </c>
      <c r="D44" s="230">
        <v>7</v>
      </c>
      <c r="E44" s="222" t="s">
        <v>328</v>
      </c>
      <c r="F44" s="222" t="s">
        <v>24</v>
      </c>
      <c r="G44" s="223">
        <v>1</v>
      </c>
      <c r="H44" s="310">
        <v>154.22999999999999</v>
      </c>
      <c r="I44" s="310">
        <f>H44*1.25</f>
        <v>192.78749999999999</v>
      </c>
      <c r="J44" s="311">
        <v>57.45</v>
      </c>
      <c r="K44" s="312">
        <f>J44*H44</f>
        <v>8860.5134999999991</v>
      </c>
      <c r="L44" s="313">
        <f>J44*I44</f>
        <v>11075.641874999999</v>
      </c>
    </row>
    <row r="45" spans="1:13" s="56" customFormat="1" ht="15.75" thickBot="1">
      <c r="A45" s="301" t="s">
        <v>326</v>
      </c>
      <c r="B45" s="308" t="s">
        <v>515</v>
      </c>
      <c r="C45" s="294" t="s">
        <v>22</v>
      </c>
      <c r="D45" s="296">
        <v>102193</v>
      </c>
      <c r="E45" s="294" t="s">
        <v>51</v>
      </c>
      <c r="F45" s="294" t="s">
        <v>24</v>
      </c>
      <c r="G45" s="296">
        <v>1</v>
      </c>
      <c r="H45" s="314">
        <v>1.48</v>
      </c>
      <c r="I45" s="314">
        <f>H45*1.25</f>
        <v>1.85</v>
      </c>
      <c r="J45" s="321">
        <v>57.45</v>
      </c>
      <c r="K45" s="322">
        <f>J45*H45</f>
        <v>85.025999999999996</v>
      </c>
      <c r="L45" s="323">
        <f>J45*I45</f>
        <v>106.28250000000001</v>
      </c>
    </row>
    <row r="46" spans="1:13" ht="19.5" thickBot="1">
      <c r="A46" s="184"/>
      <c r="B46" s="264"/>
      <c r="C46" s="184"/>
      <c r="D46" s="184"/>
      <c r="E46" s="184"/>
      <c r="F46" s="184"/>
      <c r="G46" s="184"/>
      <c r="H46" s="184"/>
      <c r="I46" s="184"/>
      <c r="J46" s="253"/>
      <c r="K46" s="254"/>
      <c r="L46" s="254"/>
    </row>
    <row r="47" spans="1:13" ht="24" thickBot="1">
      <c r="A47" s="281">
        <v>8</v>
      </c>
      <c r="B47" s="282"/>
      <c r="C47" s="217" t="s">
        <v>319</v>
      </c>
      <c r="D47" s="218"/>
      <c r="E47" s="219"/>
      <c r="F47" s="218"/>
      <c r="G47" s="220"/>
      <c r="H47" s="218"/>
      <c r="I47" s="218"/>
      <c r="J47" s="218"/>
      <c r="K47" s="220"/>
      <c r="L47" s="283">
        <f>SUM(L48:L48)</f>
        <v>953.5</v>
      </c>
    </row>
    <row r="48" spans="1:13" ht="15.75" thickBot="1">
      <c r="A48" s="303" t="s">
        <v>316</v>
      </c>
      <c r="B48" s="231" t="s">
        <v>22</v>
      </c>
      <c r="C48" s="231" t="s">
        <v>26</v>
      </c>
      <c r="D48" s="243">
        <v>8</v>
      </c>
      <c r="E48" s="231" t="s">
        <v>336</v>
      </c>
      <c r="F48" s="231" t="s">
        <v>34</v>
      </c>
      <c r="G48" s="232">
        <v>1</v>
      </c>
      <c r="H48" s="324">
        <v>381.4</v>
      </c>
      <c r="I48" s="324">
        <f>H48*1.25</f>
        <v>476.75</v>
      </c>
      <c r="J48" s="325">
        <v>2</v>
      </c>
      <c r="K48" s="326">
        <f>J48*H48</f>
        <v>762.8</v>
      </c>
      <c r="L48" s="333">
        <f>J48*I48</f>
        <v>953.5</v>
      </c>
    </row>
    <row r="49" spans="1:12" ht="16.5" thickBot="1">
      <c r="A49" s="267"/>
      <c r="B49" s="267"/>
      <c r="C49" s="268"/>
      <c r="D49" s="269"/>
      <c r="E49" s="268"/>
      <c r="F49" s="269"/>
      <c r="G49" s="270"/>
      <c r="H49" s="271"/>
      <c r="I49" s="184"/>
      <c r="J49" s="260"/>
      <c r="K49" s="273"/>
      <c r="L49" s="262"/>
    </row>
    <row r="50" spans="1:12" ht="24" thickBot="1">
      <c r="A50" s="281">
        <v>9</v>
      </c>
      <c r="B50" s="282"/>
      <c r="C50" s="217" t="s">
        <v>52</v>
      </c>
      <c r="D50" s="218"/>
      <c r="E50" s="219"/>
      <c r="F50" s="218"/>
      <c r="G50" s="220"/>
      <c r="H50" s="218"/>
      <c r="I50" s="218"/>
      <c r="J50" s="218"/>
      <c r="K50" s="220"/>
      <c r="L50" s="283">
        <f>SUM(L51:L51)</f>
        <v>18267.152500000004</v>
      </c>
    </row>
    <row r="51" spans="1:12" ht="26.25" thickBot="1">
      <c r="A51" s="303" t="s">
        <v>317</v>
      </c>
      <c r="B51" s="231" t="s">
        <v>515</v>
      </c>
      <c r="C51" s="231" t="s">
        <v>22</v>
      </c>
      <c r="D51" s="232">
        <v>99839</v>
      </c>
      <c r="E51" s="231" t="s">
        <v>178</v>
      </c>
      <c r="F51" s="231" t="s">
        <v>53</v>
      </c>
      <c r="G51" s="232">
        <v>1</v>
      </c>
      <c r="H51" s="324">
        <v>431.72</v>
      </c>
      <c r="I51" s="324">
        <f t="shared" ref="I51" si="11">H51*1.25</f>
        <v>539.65000000000009</v>
      </c>
      <c r="J51" s="325">
        <v>33.85</v>
      </c>
      <c r="K51" s="326">
        <f>J51*H51</f>
        <v>14613.722000000002</v>
      </c>
      <c r="L51" s="333">
        <f>J51*I51</f>
        <v>18267.152500000004</v>
      </c>
    </row>
    <row r="52" spans="1:12" ht="16.5" thickBot="1">
      <c r="A52" s="267"/>
      <c r="B52" s="267"/>
      <c r="C52" s="268"/>
      <c r="D52" s="269"/>
      <c r="E52" s="268"/>
      <c r="F52" s="269"/>
      <c r="G52" s="270"/>
      <c r="H52" s="271"/>
      <c r="I52" s="184"/>
      <c r="J52" s="260"/>
      <c r="K52" s="273"/>
      <c r="L52" s="262"/>
    </row>
    <row r="53" spans="1:12" ht="24" thickBot="1">
      <c r="A53" s="281">
        <v>10</v>
      </c>
      <c r="B53" s="282"/>
      <c r="C53" s="217" t="s">
        <v>54</v>
      </c>
      <c r="D53" s="218"/>
      <c r="E53" s="219"/>
      <c r="F53" s="218"/>
      <c r="G53" s="220"/>
      <c r="H53" s="218"/>
      <c r="I53" s="218"/>
      <c r="J53" s="218"/>
      <c r="K53" s="220"/>
      <c r="L53" s="283">
        <f>SUM(L54:L54)</f>
        <v>894.06562500000007</v>
      </c>
    </row>
    <row r="54" spans="1:12" ht="15.75" thickBot="1">
      <c r="A54" s="303" t="s">
        <v>322</v>
      </c>
      <c r="B54" s="309" t="s">
        <v>515</v>
      </c>
      <c r="C54" s="231" t="s">
        <v>22</v>
      </c>
      <c r="D54" s="232">
        <v>102217</v>
      </c>
      <c r="E54" s="231" t="s">
        <v>55</v>
      </c>
      <c r="F54" s="231" t="s">
        <v>24</v>
      </c>
      <c r="G54" s="232">
        <v>1</v>
      </c>
      <c r="H54" s="324">
        <v>12.45</v>
      </c>
      <c r="I54" s="324">
        <f t="shared" ref="I54" si="12">H54*1.25</f>
        <v>15.5625</v>
      </c>
      <c r="J54" s="325">
        <v>57.45</v>
      </c>
      <c r="K54" s="326">
        <f t="shared" ref="K54" si="13">J54*H54</f>
        <v>715.25249999999994</v>
      </c>
      <c r="L54" s="333">
        <f>J54*I54</f>
        <v>894.06562500000007</v>
      </c>
    </row>
    <row r="55" spans="1:12" ht="15.75">
      <c r="A55" s="10"/>
      <c r="B55" s="10"/>
      <c r="C55" s="1"/>
      <c r="D55" s="57"/>
      <c r="E55" s="1"/>
      <c r="F55" s="57"/>
      <c r="G55" s="58"/>
      <c r="H55" s="66"/>
      <c r="I55"/>
      <c r="J55"/>
      <c r="K55" s="59"/>
      <c r="L55" s="51"/>
    </row>
    <row r="56" spans="1:12" ht="15.75">
      <c r="A56" s="10"/>
      <c r="B56" s="10"/>
      <c r="C56" s="1"/>
      <c r="D56" s="57"/>
      <c r="E56" s="1"/>
      <c r="F56" s="57"/>
      <c r="G56" s="58"/>
      <c r="H56" s="66"/>
      <c r="I56"/>
      <c r="J56"/>
      <c r="K56" s="59"/>
      <c r="L56" s="51"/>
    </row>
    <row r="57" spans="1:12" ht="15.75">
      <c r="A57" s="10"/>
      <c r="B57" s="10"/>
      <c r="C57" s="1"/>
      <c r="D57" s="57"/>
      <c r="E57" s="1"/>
      <c r="F57" s="57"/>
      <c r="G57" s="58"/>
      <c r="H57" s="66"/>
      <c r="I57"/>
      <c r="J57"/>
      <c r="K57" s="59"/>
      <c r="L57" s="51"/>
    </row>
    <row r="58" spans="1:12"/>
    <row r="59" spans="1:12" ht="18.75">
      <c r="I59" s="130" t="s">
        <v>10</v>
      </c>
      <c r="J59" s="68"/>
      <c r="K59" s="18"/>
      <c r="L59" s="32">
        <f>SUM(K10:K55)</f>
        <v>53154.508220000003</v>
      </c>
    </row>
    <row r="60" spans="1:12" ht="23.25">
      <c r="I60" s="131" t="s">
        <v>11</v>
      </c>
      <c r="J60" s="69"/>
      <c r="K60" s="19"/>
      <c r="L60" s="70">
        <f>L53+L50+L43+L21+L18+L12+L8+L26+L47+L39</f>
        <v>66708.135274999993</v>
      </c>
    </row>
    <row r="61" spans="1:12">
      <c r="I61" s="147"/>
      <c r="J61" s="147"/>
      <c r="K61" s="147"/>
      <c r="L61" s="147"/>
    </row>
    <row r="62" spans="1:12">
      <c r="I62" s="148"/>
      <c r="J62" s="148"/>
      <c r="K62" s="148"/>
      <c r="L62" s="148"/>
    </row>
    <row r="63" spans="1:12">
      <c r="I63" s="148"/>
      <c r="J63" s="148"/>
      <c r="K63" s="148"/>
      <c r="L63" s="148"/>
    </row>
    <row r="64" spans="1:12">
      <c r="I64" s="148"/>
      <c r="J64" s="148"/>
      <c r="K64" s="148"/>
      <c r="L64" s="148"/>
    </row>
    <row r="65" spans="9:9"/>
    <row r="66" spans="9:9"/>
    <row r="67" spans="9:9">
      <c r="I67" s="14"/>
    </row>
    <row r="68" spans="9:9"/>
    <row r="69" spans="9:9"/>
    <row r="70" spans="9:9"/>
    <row r="71" spans="9:9"/>
    <row r="72" spans="9:9"/>
    <row r="73" spans="9:9"/>
    <row r="74" spans="9:9"/>
    <row r="75" spans="9:9"/>
    <row r="76" spans="9:9"/>
    <row r="77" spans="9:9"/>
    <row r="78" spans="9:9"/>
    <row r="79" spans="9:9"/>
    <row r="80" spans="9:9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</sheetData>
  <sheetProtection formatCells="0" formatColumns="0" formatRows="0" insertColumns="0" insertRows="0" insertHyperlinks="0" deleteColumns="0" deleteRows="0" sort="0" autoFilter="0" pivotTables="0"/>
  <autoFilter ref="A1:L10" xr:uid="{00000000-0009-0000-0000-000001000000}"/>
  <mergeCells count="4">
    <mergeCell ref="A5:L5"/>
    <mergeCell ref="N4:T4"/>
    <mergeCell ref="N5:T5"/>
    <mergeCell ref="I61:L64"/>
  </mergeCells>
  <pageMargins left="0.7" right="0.7" top="0.75" bottom="0.75" header="0.3" footer="0.3"/>
  <pageSetup paperSize="9" scale="46" fitToHeight="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1"/>
  <dimension ref="A1:P1048576"/>
  <sheetViews>
    <sheetView showGridLines="0" zoomScale="60" zoomScaleNormal="60" workbookViewId="0">
      <pane ySplit="1" topLeftCell="A185" activePane="bottomLeft" state="frozen"/>
      <selection pane="bottomLeft" activeCell="B210" sqref="B210:H210"/>
    </sheetView>
  </sheetViews>
  <sheetFormatPr defaultColWidth="0" defaultRowHeight="15" zeroHeight="1"/>
  <cols>
    <col min="1" max="1" width="53.5703125" bestFit="1" customWidth="1"/>
    <col min="2" max="2" width="13" customWidth="1"/>
    <col min="3" max="3" width="18" customWidth="1"/>
    <col min="4" max="4" width="16.140625" customWidth="1"/>
    <col min="5" max="5" width="90.5703125" customWidth="1"/>
    <col min="6" max="7" width="16.42578125" customWidth="1"/>
    <col min="8" max="8" width="15" customWidth="1"/>
    <col min="9" max="9" width="9.140625" customWidth="1"/>
    <col min="10" max="16382" width="8.85546875" customWidth="1"/>
    <col min="16383" max="16384" width="9.140625" customWidth="1"/>
  </cols>
  <sheetData>
    <row r="1" spans="1:8" ht="16.5" thickBot="1">
      <c r="A1" s="155"/>
      <c r="B1" s="77" t="s">
        <v>0</v>
      </c>
      <c r="C1" s="78" t="s">
        <v>2</v>
      </c>
      <c r="D1" s="78" t="s">
        <v>3</v>
      </c>
      <c r="E1" s="78" t="s">
        <v>4</v>
      </c>
      <c r="F1" s="79" t="s">
        <v>5</v>
      </c>
      <c r="G1" s="79" t="s">
        <v>6</v>
      </c>
      <c r="H1" s="80" t="s">
        <v>7</v>
      </c>
    </row>
    <row r="2" spans="1:8" ht="24" thickBot="1">
      <c r="A2" s="155"/>
      <c r="B2" s="116">
        <v>1</v>
      </c>
      <c r="C2" s="117" t="s">
        <v>19</v>
      </c>
      <c r="D2" s="118"/>
      <c r="E2" s="119"/>
      <c r="F2" s="120"/>
      <c r="G2" s="120"/>
      <c r="H2" s="121"/>
    </row>
    <row r="3" spans="1:8">
      <c r="A3" s="141"/>
      <c r="B3" s="221" t="s">
        <v>306</v>
      </c>
      <c r="C3" s="222" t="s">
        <v>22</v>
      </c>
      <c r="D3" s="223">
        <v>98524</v>
      </c>
      <c r="E3" s="222" t="s">
        <v>23</v>
      </c>
      <c r="F3" s="222" t="s">
        <v>24</v>
      </c>
      <c r="G3" s="223">
        <v>1</v>
      </c>
      <c r="H3" s="224">
        <v>2.65</v>
      </c>
    </row>
    <row r="4" spans="1:8">
      <c r="A4" s="141"/>
      <c r="B4" s="234" t="s">
        <v>347</v>
      </c>
      <c r="C4" s="164" t="s">
        <v>20</v>
      </c>
      <c r="D4" s="165">
        <v>88316</v>
      </c>
      <c r="E4" s="166" t="s">
        <v>86</v>
      </c>
      <c r="F4" s="164" t="s">
        <v>87</v>
      </c>
      <c r="G4" s="164">
        <v>7.1800000000000003E-2</v>
      </c>
      <c r="H4" s="225">
        <v>17.11</v>
      </c>
    </row>
    <row r="5" spans="1:8" ht="15.75" thickBot="1">
      <c r="A5" s="141"/>
      <c r="B5" s="235" t="s">
        <v>348</v>
      </c>
      <c r="C5" s="226" t="s">
        <v>20</v>
      </c>
      <c r="D5" s="227">
        <v>88441</v>
      </c>
      <c r="E5" s="228" t="s">
        <v>88</v>
      </c>
      <c r="F5" s="226" t="s">
        <v>87</v>
      </c>
      <c r="G5" s="226">
        <v>7.1800000000000003E-2</v>
      </c>
      <c r="H5" s="229">
        <v>20</v>
      </c>
    </row>
    <row r="6" spans="1:8" ht="15.75" thickBot="1">
      <c r="A6" s="141"/>
      <c r="B6" s="236"/>
      <c r="C6" s="170"/>
      <c r="D6" s="173"/>
      <c r="E6" s="174"/>
      <c r="F6" s="170"/>
      <c r="G6" s="170"/>
      <c r="H6" s="175"/>
    </row>
    <row r="7" spans="1:8">
      <c r="A7" s="141"/>
      <c r="B7" s="221" t="s">
        <v>307</v>
      </c>
      <c r="C7" s="222" t="s">
        <v>20</v>
      </c>
      <c r="D7" s="230">
        <v>1</v>
      </c>
      <c r="E7" s="222" t="s">
        <v>318</v>
      </c>
      <c r="F7" s="222" t="s">
        <v>21</v>
      </c>
      <c r="G7" s="223">
        <v>1</v>
      </c>
      <c r="H7" s="224">
        <v>233.63</v>
      </c>
    </row>
    <row r="8" spans="1:8">
      <c r="A8" s="141"/>
      <c r="B8" s="234" t="s">
        <v>349</v>
      </c>
      <c r="C8" s="164" t="s">
        <v>20</v>
      </c>
      <c r="D8" s="165">
        <v>5795</v>
      </c>
      <c r="E8" s="166" t="s">
        <v>89</v>
      </c>
      <c r="F8" s="164" t="s">
        <v>90</v>
      </c>
      <c r="G8" s="164">
        <v>3.2467999999999999</v>
      </c>
      <c r="H8" s="225">
        <v>26.32</v>
      </c>
    </row>
    <row r="9" spans="1:8">
      <c r="A9" s="141"/>
      <c r="B9" s="234" t="s">
        <v>350</v>
      </c>
      <c r="C9" s="164" t="s">
        <v>20</v>
      </c>
      <c r="D9" s="165">
        <v>5952</v>
      </c>
      <c r="E9" s="166" t="s">
        <v>91</v>
      </c>
      <c r="F9" s="164" t="s">
        <v>92</v>
      </c>
      <c r="G9" s="164">
        <v>0.92020000000000002</v>
      </c>
      <c r="H9" s="225">
        <v>24.38</v>
      </c>
    </row>
    <row r="10" spans="1:8">
      <c r="A10" s="141"/>
      <c r="B10" s="234" t="s">
        <v>351</v>
      </c>
      <c r="C10" s="164" t="s">
        <v>20</v>
      </c>
      <c r="D10" s="165">
        <v>88309</v>
      </c>
      <c r="E10" s="166" t="s">
        <v>93</v>
      </c>
      <c r="F10" s="164" t="s">
        <v>87</v>
      </c>
      <c r="G10" s="164">
        <v>0.63660000000000005</v>
      </c>
      <c r="H10" s="225">
        <v>20.71</v>
      </c>
    </row>
    <row r="11" spans="1:8" ht="15.75" thickBot="1">
      <c r="A11" s="141"/>
      <c r="B11" s="235" t="s">
        <v>352</v>
      </c>
      <c r="C11" s="226" t="s">
        <v>20</v>
      </c>
      <c r="D11" s="227">
        <v>88316</v>
      </c>
      <c r="E11" s="228" t="s">
        <v>86</v>
      </c>
      <c r="F11" s="226" t="s">
        <v>87</v>
      </c>
      <c r="G11" s="226">
        <v>6.5785</v>
      </c>
      <c r="H11" s="229">
        <v>17.11</v>
      </c>
    </row>
    <row r="12" spans="1:8">
      <c r="A12" s="141"/>
      <c r="B12" s="236"/>
      <c r="C12" s="170"/>
      <c r="D12" s="173"/>
      <c r="E12" s="170"/>
      <c r="F12" s="170"/>
      <c r="G12" s="170"/>
      <c r="H12" s="170"/>
    </row>
    <row r="13" spans="1:8" ht="24" thickBot="1">
      <c r="A13" s="141"/>
      <c r="B13" s="178">
        <v>2</v>
      </c>
      <c r="C13" s="179" t="s">
        <v>94</v>
      </c>
      <c r="D13" s="183"/>
      <c r="E13" s="180"/>
      <c r="F13" s="181"/>
      <c r="G13" s="181"/>
      <c r="H13" s="182"/>
    </row>
    <row r="14" spans="1:8" ht="26.25" thickBot="1">
      <c r="A14" s="156"/>
      <c r="B14" s="237" t="s">
        <v>308</v>
      </c>
      <c r="C14" s="231" t="s">
        <v>26</v>
      </c>
      <c r="D14" s="232">
        <v>10776</v>
      </c>
      <c r="E14" s="231" t="s">
        <v>95</v>
      </c>
      <c r="F14" s="231" t="s">
        <v>27</v>
      </c>
      <c r="G14" s="232">
        <v>1</v>
      </c>
      <c r="H14" s="233">
        <v>425.78</v>
      </c>
    </row>
    <row r="15" spans="1:8" ht="15.75" thickBot="1">
      <c r="A15" s="157"/>
      <c r="B15" s="238"/>
      <c r="C15" s="184"/>
      <c r="D15" s="185"/>
      <c r="E15" s="184"/>
      <c r="F15" s="184"/>
      <c r="G15" s="185"/>
      <c r="H15" s="184"/>
    </row>
    <row r="16" spans="1:8" ht="26.25" thickBot="1">
      <c r="A16" s="157"/>
      <c r="B16" s="237" t="s">
        <v>309</v>
      </c>
      <c r="C16" s="231" t="s">
        <v>26</v>
      </c>
      <c r="D16" s="232">
        <v>10777</v>
      </c>
      <c r="E16" s="231" t="s">
        <v>97</v>
      </c>
      <c r="F16" s="231" t="s">
        <v>27</v>
      </c>
      <c r="G16" s="232">
        <v>1</v>
      </c>
      <c r="H16" s="233">
        <v>618.79999999999995</v>
      </c>
    </row>
    <row r="17" spans="1:8" ht="15.75" thickBot="1">
      <c r="A17" s="141"/>
      <c r="B17" s="238"/>
      <c r="C17" s="186"/>
      <c r="D17" s="187"/>
      <c r="E17" s="186"/>
      <c r="F17" s="186"/>
      <c r="G17" s="187"/>
      <c r="H17" s="188"/>
    </row>
    <row r="18" spans="1:8" ht="26.25" customHeight="1">
      <c r="A18" s="157"/>
      <c r="B18" s="245" t="s">
        <v>310</v>
      </c>
      <c r="C18" s="222" t="s">
        <v>22</v>
      </c>
      <c r="D18" s="230">
        <v>2</v>
      </c>
      <c r="E18" s="222" t="s">
        <v>28</v>
      </c>
      <c r="F18" s="222" t="s">
        <v>29</v>
      </c>
      <c r="G18" s="223">
        <v>1</v>
      </c>
      <c r="H18" s="224">
        <f>(G19*H19)+(G20*H20)+(G21*H21)+(G22*H22)+(G23*H23)+(G24*H24)+(G25*H25)+(G26*H26)+(G27*H27)+(G28*H28)+(G29*H29)+(G30*H30)+(G31*H31)</f>
        <v>1715.3999999999999</v>
      </c>
    </row>
    <row r="19" spans="1:8">
      <c r="A19" s="141"/>
      <c r="B19" s="234" t="s">
        <v>353</v>
      </c>
      <c r="C19" s="164" t="s">
        <v>22</v>
      </c>
      <c r="D19" s="165">
        <v>88265</v>
      </c>
      <c r="E19" s="166" t="s">
        <v>100</v>
      </c>
      <c r="F19" s="164" t="s">
        <v>87</v>
      </c>
      <c r="G19" s="164">
        <v>24</v>
      </c>
      <c r="H19" s="225">
        <v>22.45</v>
      </c>
    </row>
    <row r="20" spans="1:8">
      <c r="A20" s="141"/>
      <c r="B20" s="234" t="s">
        <v>354</v>
      </c>
      <c r="C20" s="164" t="s">
        <v>22</v>
      </c>
      <c r="D20" s="165">
        <v>88316</v>
      </c>
      <c r="E20" s="166" t="s">
        <v>86</v>
      </c>
      <c r="F20" s="164" t="s">
        <v>87</v>
      </c>
      <c r="G20" s="164">
        <v>24</v>
      </c>
      <c r="H20" s="225">
        <v>17.11</v>
      </c>
    </row>
    <row r="21" spans="1:8" ht="16.5" customHeight="1">
      <c r="A21" s="141"/>
      <c r="B21" s="234" t="s">
        <v>355</v>
      </c>
      <c r="C21" s="164" t="s">
        <v>26</v>
      </c>
      <c r="D21" s="165">
        <v>392</v>
      </c>
      <c r="E21" s="166" t="s">
        <v>101</v>
      </c>
      <c r="F21" s="164" t="s">
        <v>34</v>
      </c>
      <c r="G21" s="164">
        <v>1</v>
      </c>
      <c r="H21" s="225">
        <v>0.83</v>
      </c>
    </row>
    <row r="22" spans="1:8" ht="26.25">
      <c r="A22" s="141"/>
      <c r="B22" s="234" t="s">
        <v>356</v>
      </c>
      <c r="C22" s="164" t="s">
        <v>26</v>
      </c>
      <c r="D22" s="165">
        <v>979</v>
      </c>
      <c r="E22" s="166" t="s">
        <v>102</v>
      </c>
      <c r="F22" s="164" t="s">
        <v>53</v>
      </c>
      <c r="G22" s="164">
        <v>20</v>
      </c>
      <c r="H22" s="225">
        <v>12</v>
      </c>
    </row>
    <row r="23" spans="1:8">
      <c r="A23" s="141"/>
      <c r="B23" s="234" t="s">
        <v>357</v>
      </c>
      <c r="C23" s="164" t="s">
        <v>26</v>
      </c>
      <c r="D23" s="165">
        <v>1875</v>
      </c>
      <c r="E23" s="166" t="s">
        <v>103</v>
      </c>
      <c r="F23" s="164" t="s">
        <v>34</v>
      </c>
      <c r="G23" s="164">
        <v>2</v>
      </c>
      <c r="H23" s="225">
        <v>5.01</v>
      </c>
    </row>
    <row r="24" spans="1:8">
      <c r="A24" s="141"/>
      <c r="B24" s="234" t="s">
        <v>358</v>
      </c>
      <c r="C24" s="164" t="s">
        <v>26</v>
      </c>
      <c r="D24" s="165">
        <v>2673</v>
      </c>
      <c r="E24" s="166" t="s">
        <v>104</v>
      </c>
      <c r="F24" s="164" t="s">
        <v>53</v>
      </c>
      <c r="G24" s="164">
        <v>12</v>
      </c>
      <c r="H24" s="225">
        <v>3.5</v>
      </c>
    </row>
    <row r="25" spans="1:8">
      <c r="A25" s="141"/>
      <c r="B25" s="234" t="s">
        <v>359</v>
      </c>
      <c r="C25" s="164" t="s">
        <v>26</v>
      </c>
      <c r="D25" s="165">
        <v>3406</v>
      </c>
      <c r="E25" s="166" t="s">
        <v>105</v>
      </c>
      <c r="F25" s="164" t="s">
        <v>34</v>
      </c>
      <c r="G25" s="164">
        <v>4</v>
      </c>
      <c r="H25" s="225">
        <v>20.87</v>
      </c>
    </row>
    <row r="26" spans="1:8">
      <c r="A26" s="141"/>
      <c r="B26" s="234" t="s">
        <v>360</v>
      </c>
      <c r="C26" s="164" t="s">
        <v>26</v>
      </c>
      <c r="D26" s="165">
        <v>4448</v>
      </c>
      <c r="E26" s="166" t="s">
        <v>106</v>
      </c>
      <c r="F26" s="164" t="s">
        <v>53</v>
      </c>
      <c r="G26" s="164">
        <v>6</v>
      </c>
      <c r="H26" s="225">
        <v>10.35</v>
      </c>
    </row>
    <row r="27" spans="1:8" ht="26.25">
      <c r="A27" s="141"/>
      <c r="B27" s="234" t="s">
        <v>361</v>
      </c>
      <c r="C27" s="164" t="s">
        <v>26</v>
      </c>
      <c r="D27" s="165">
        <v>7701</v>
      </c>
      <c r="E27" s="166" t="s">
        <v>107</v>
      </c>
      <c r="F27" s="164" t="s">
        <v>53</v>
      </c>
      <c r="G27" s="164">
        <v>2</v>
      </c>
      <c r="H27" s="225">
        <v>108.57</v>
      </c>
    </row>
    <row r="28" spans="1:8">
      <c r="A28" s="141"/>
      <c r="B28" s="234" t="s">
        <v>362</v>
      </c>
      <c r="C28" s="164" t="s">
        <v>26</v>
      </c>
      <c r="D28" s="165">
        <v>12056</v>
      </c>
      <c r="E28" s="166" t="s">
        <v>108</v>
      </c>
      <c r="F28" s="164" t="s">
        <v>53</v>
      </c>
      <c r="G28" s="164">
        <v>1</v>
      </c>
      <c r="H28" s="225">
        <v>32.4</v>
      </c>
    </row>
    <row r="29" spans="1:8">
      <c r="A29" s="141"/>
      <c r="B29" s="234" t="s">
        <v>363</v>
      </c>
      <c r="C29" s="164" t="s">
        <v>26</v>
      </c>
      <c r="D29" s="165">
        <v>3302</v>
      </c>
      <c r="E29" s="166" t="s">
        <v>109</v>
      </c>
      <c r="F29" s="164" t="s">
        <v>34</v>
      </c>
      <c r="G29" s="164">
        <v>3</v>
      </c>
      <c r="H29" s="225">
        <v>16.53</v>
      </c>
    </row>
    <row r="30" spans="1:8" ht="26.25">
      <c r="A30" s="141"/>
      <c r="B30" s="234" t="s">
        <v>364</v>
      </c>
      <c r="C30" s="164" t="s">
        <v>26</v>
      </c>
      <c r="D30" s="165">
        <v>12344</v>
      </c>
      <c r="E30" s="166" t="s">
        <v>110</v>
      </c>
      <c r="F30" s="164" t="s">
        <v>34</v>
      </c>
      <c r="G30" s="164">
        <v>4</v>
      </c>
      <c r="H30" s="225">
        <v>2.92</v>
      </c>
    </row>
    <row r="31" spans="1:8" ht="15.75" thickBot="1">
      <c r="A31" s="141"/>
      <c r="B31" s="235" t="s">
        <v>365</v>
      </c>
      <c r="C31" s="226" t="s">
        <v>26</v>
      </c>
      <c r="D31" s="227">
        <v>3398</v>
      </c>
      <c r="E31" s="228" t="s">
        <v>111</v>
      </c>
      <c r="F31" s="226" t="s">
        <v>34</v>
      </c>
      <c r="G31" s="226">
        <v>4</v>
      </c>
      <c r="H31" s="229">
        <v>4.18</v>
      </c>
    </row>
    <row r="32" spans="1:8" ht="15.75" thickBot="1">
      <c r="A32" s="141"/>
      <c r="B32" s="238"/>
      <c r="C32" s="170"/>
      <c r="D32" s="173"/>
      <c r="E32" s="170"/>
      <c r="F32" s="170"/>
      <c r="G32" s="173"/>
      <c r="H32" s="170"/>
    </row>
    <row r="33" spans="1:8" ht="17.25" customHeight="1">
      <c r="A33" s="141"/>
      <c r="B33" s="245" t="s">
        <v>311</v>
      </c>
      <c r="C33" s="222" t="s">
        <v>22</v>
      </c>
      <c r="D33" s="230">
        <v>3</v>
      </c>
      <c r="E33" s="222" t="s">
        <v>30</v>
      </c>
      <c r="F33" s="222" t="s">
        <v>29</v>
      </c>
      <c r="G33" s="223">
        <v>1</v>
      </c>
      <c r="H33" s="224">
        <f>(G34*H34)+(G35*H35)+(G36*H36)+(G37*H37)+(G38*H38)+(G39*H39)+(G40*H40)+(G41*H41)+(G42*H42)+(G43*H43)+(G44*H44)</f>
        <v>335.39976999999999</v>
      </c>
    </row>
    <row r="34" spans="1:8">
      <c r="A34" s="141"/>
      <c r="B34" s="234" t="s">
        <v>366</v>
      </c>
      <c r="C34" s="164" t="s">
        <v>22</v>
      </c>
      <c r="D34" s="165">
        <v>88267</v>
      </c>
      <c r="E34" s="166" t="s">
        <v>98</v>
      </c>
      <c r="F34" s="164" t="s">
        <v>87</v>
      </c>
      <c r="G34" s="164">
        <v>1.5</v>
      </c>
      <c r="H34" s="225">
        <v>20.39</v>
      </c>
    </row>
    <row r="35" spans="1:8">
      <c r="A35" s="141"/>
      <c r="B35" s="234" t="s">
        <v>367</v>
      </c>
      <c r="C35" s="164" t="s">
        <v>22</v>
      </c>
      <c r="D35" s="165">
        <v>88316</v>
      </c>
      <c r="E35" s="166" t="s">
        <v>86</v>
      </c>
      <c r="F35" s="164" t="s">
        <v>87</v>
      </c>
      <c r="G35" s="164">
        <v>1.252</v>
      </c>
      <c r="H35" s="225">
        <v>17.11</v>
      </c>
    </row>
    <row r="36" spans="1:8">
      <c r="A36" s="141"/>
      <c r="B36" s="234" t="s">
        <v>368</v>
      </c>
      <c r="C36" s="164" t="s">
        <v>22</v>
      </c>
      <c r="D36" s="165">
        <v>88248</v>
      </c>
      <c r="E36" s="166" t="s">
        <v>99</v>
      </c>
      <c r="F36" s="164" t="s">
        <v>87</v>
      </c>
      <c r="G36" s="164">
        <v>0.95</v>
      </c>
      <c r="H36" s="225">
        <v>15.58</v>
      </c>
    </row>
    <row r="37" spans="1:8" ht="26.25">
      <c r="A37" s="141"/>
      <c r="B37" s="234" t="s">
        <v>369</v>
      </c>
      <c r="C37" s="164" t="s">
        <v>26</v>
      </c>
      <c r="D37" s="165">
        <v>1419</v>
      </c>
      <c r="E37" s="166" t="s">
        <v>112</v>
      </c>
      <c r="F37" s="164" t="s">
        <v>34</v>
      </c>
      <c r="G37" s="164">
        <v>1</v>
      </c>
      <c r="H37" s="225">
        <v>10.19</v>
      </c>
    </row>
    <row r="38" spans="1:8">
      <c r="A38" s="141"/>
      <c r="B38" s="234" t="s">
        <v>370</v>
      </c>
      <c r="C38" s="164" t="s">
        <v>26</v>
      </c>
      <c r="D38" s="165">
        <v>3148</v>
      </c>
      <c r="E38" s="166" t="s">
        <v>113</v>
      </c>
      <c r="F38" s="164" t="s">
        <v>34</v>
      </c>
      <c r="G38" s="164">
        <v>5.6000000000000001E-2</v>
      </c>
      <c r="H38" s="225">
        <v>17.63</v>
      </c>
    </row>
    <row r="39" spans="1:8">
      <c r="A39" s="141"/>
      <c r="B39" s="234" t="s">
        <v>371</v>
      </c>
      <c r="C39" s="164" t="s">
        <v>26</v>
      </c>
      <c r="D39" s="165">
        <v>3907</v>
      </c>
      <c r="E39" s="166" t="s">
        <v>114</v>
      </c>
      <c r="F39" s="164" t="s">
        <v>34</v>
      </c>
      <c r="G39" s="164">
        <v>1</v>
      </c>
      <c r="H39" s="225">
        <v>5.12</v>
      </c>
    </row>
    <row r="40" spans="1:8">
      <c r="A40" s="141"/>
      <c r="B40" s="234" t="s">
        <v>372</v>
      </c>
      <c r="C40" s="164" t="s">
        <v>26</v>
      </c>
      <c r="D40" s="165">
        <v>6029</v>
      </c>
      <c r="E40" s="166" t="s">
        <v>115</v>
      </c>
      <c r="F40" s="164" t="s">
        <v>34</v>
      </c>
      <c r="G40" s="164">
        <v>1</v>
      </c>
      <c r="H40" s="225">
        <v>21.03</v>
      </c>
    </row>
    <row r="41" spans="1:8">
      <c r="A41" s="141"/>
      <c r="B41" s="234" t="s">
        <v>373</v>
      </c>
      <c r="C41" s="164" t="s">
        <v>26</v>
      </c>
      <c r="D41" s="165">
        <v>122</v>
      </c>
      <c r="E41" s="166" t="s">
        <v>116</v>
      </c>
      <c r="F41" s="164" t="s">
        <v>34</v>
      </c>
      <c r="G41" s="164">
        <v>5.0000000000000001E-4</v>
      </c>
      <c r="H41" s="225">
        <v>81.3</v>
      </c>
    </row>
    <row r="42" spans="1:8">
      <c r="A42" s="141"/>
      <c r="B42" s="234" t="s">
        <v>374</v>
      </c>
      <c r="C42" s="164" t="s">
        <v>26</v>
      </c>
      <c r="D42" s="165">
        <v>3729</v>
      </c>
      <c r="E42" s="166" t="s">
        <v>117</v>
      </c>
      <c r="F42" s="164" t="s">
        <v>34</v>
      </c>
      <c r="G42" s="164">
        <v>1</v>
      </c>
      <c r="H42" s="225">
        <v>91.66</v>
      </c>
    </row>
    <row r="43" spans="1:8">
      <c r="A43" s="141"/>
      <c r="B43" s="234" t="s">
        <v>375</v>
      </c>
      <c r="C43" s="164" t="s">
        <v>26</v>
      </c>
      <c r="D43" s="165">
        <v>20083</v>
      </c>
      <c r="E43" s="166" t="s">
        <v>118</v>
      </c>
      <c r="F43" s="164" t="s">
        <v>34</v>
      </c>
      <c r="G43" s="164">
        <v>2.0000000000000001E-4</v>
      </c>
      <c r="H43" s="225">
        <v>70.599999999999994</v>
      </c>
    </row>
    <row r="44" spans="1:8" ht="15.75" thickBot="1">
      <c r="A44" s="141"/>
      <c r="B44" s="235" t="s">
        <v>376</v>
      </c>
      <c r="C44" s="226" t="s">
        <v>26</v>
      </c>
      <c r="D44" s="227">
        <v>12773</v>
      </c>
      <c r="E44" s="228" t="s">
        <v>119</v>
      </c>
      <c r="F44" s="226" t="s">
        <v>34</v>
      </c>
      <c r="G44" s="226">
        <v>1</v>
      </c>
      <c r="H44" s="229">
        <v>139.55000000000001</v>
      </c>
    </row>
    <row r="45" spans="1:8">
      <c r="A45" s="141"/>
      <c r="B45" s="239"/>
      <c r="C45" s="189"/>
      <c r="D45" s="190"/>
      <c r="E45" s="191"/>
      <c r="F45" s="191"/>
      <c r="G45" s="190"/>
      <c r="H45" s="192"/>
    </row>
    <row r="46" spans="1:8" ht="24" thickBot="1">
      <c r="A46" s="141"/>
      <c r="B46" s="178">
        <v>3</v>
      </c>
      <c r="C46" s="179" t="s">
        <v>31</v>
      </c>
      <c r="D46" s="183"/>
      <c r="E46" s="180"/>
      <c r="F46" s="181"/>
      <c r="G46" s="183"/>
      <c r="H46" s="182"/>
    </row>
    <row r="47" spans="1:8">
      <c r="A47" s="141"/>
      <c r="B47" s="245" t="s">
        <v>32</v>
      </c>
      <c r="C47" s="222" t="s">
        <v>22</v>
      </c>
      <c r="D47" s="223">
        <v>99058</v>
      </c>
      <c r="E47" s="222" t="s">
        <v>33</v>
      </c>
      <c r="F47" s="222" t="s">
        <v>34</v>
      </c>
      <c r="G47" s="223">
        <v>1</v>
      </c>
      <c r="H47" s="224">
        <v>10.199999999999999</v>
      </c>
    </row>
    <row r="48" spans="1:8">
      <c r="A48" s="141"/>
      <c r="B48" s="234" t="s">
        <v>377</v>
      </c>
      <c r="C48" s="164" t="s">
        <v>22</v>
      </c>
      <c r="D48" s="165">
        <v>90781</v>
      </c>
      <c r="E48" s="166" t="s">
        <v>120</v>
      </c>
      <c r="F48" s="164" t="s">
        <v>121</v>
      </c>
      <c r="G48" s="164">
        <v>0.23449999999999999</v>
      </c>
      <c r="H48" s="225">
        <v>31.8</v>
      </c>
    </row>
    <row r="49" spans="1:8">
      <c r="A49" s="141"/>
      <c r="B49" s="234" t="s">
        <v>378</v>
      </c>
      <c r="C49" s="164" t="s">
        <v>22</v>
      </c>
      <c r="D49" s="165">
        <v>88253</v>
      </c>
      <c r="E49" s="166" t="s">
        <v>122</v>
      </c>
      <c r="F49" s="164" t="s">
        <v>121</v>
      </c>
      <c r="G49" s="164">
        <v>0.1172</v>
      </c>
      <c r="H49" s="225">
        <v>13.69</v>
      </c>
    </row>
    <row r="50" spans="1:8">
      <c r="A50" s="141"/>
      <c r="B50" s="234" t="s">
        <v>379</v>
      </c>
      <c r="C50" s="164" t="s">
        <v>123</v>
      </c>
      <c r="D50" s="165">
        <v>7247</v>
      </c>
      <c r="E50" s="166" t="s">
        <v>124</v>
      </c>
      <c r="F50" s="164" t="s">
        <v>121</v>
      </c>
      <c r="G50" s="164">
        <v>0.1759</v>
      </c>
      <c r="H50" s="225">
        <v>2.0299999999999998</v>
      </c>
    </row>
    <row r="51" spans="1:8" ht="15.75" thickBot="1">
      <c r="A51" s="141"/>
      <c r="B51" s="235" t="s">
        <v>380</v>
      </c>
      <c r="C51" s="226" t="s">
        <v>26</v>
      </c>
      <c r="D51" s="227">
        <v>32</v>
      </c>
      <c r="E51" s="228" t="s">
        <v>125</v>
      </c>
      <c r="F51" s="226" t="s">
        <v>37</v>
      </c>
      <c r="G51" s="226">
        <v>7.3499999999999996E-2</v>
      </c>
      <c r="H51" s="229">
        <v>10.89</v>
      </c>
    </row>
    <row r="52" spans="1:8">
      <c r="A52" s="141"/>
      <c r="B52" s="239"/>
      <c r="C52" s="193"/>
      <c r="D52" s="190"/>
      <c r="E52" s="191"/>
      <c r="F52" s="191"/>
      <c r="G52" s="190"/>
      <c r="H52" s="194"/>
    </row>
    <row r="53" spans="1:8" ht="24" thickBot="1">
      <c r="A53" s="141"/>
      <c r="B53" s="178">
        <v>4</v>
      </c>
      <c r="C53" s="179" t="s">
        <v>35</v>
      </c>
      <c r="D53" s="183"/>
      <c r="E53" s="180"/>
      <c r="F53" s="181"/>
      <c r="G53" s="183"/>
      <c r="H53" s="182"/>
    </row>
    <row r="54" spans="1:8" ht="25.5">
      <c r="A54" s="141"/>
      <c r="B54" s="221" t="s">
        <v>36</v>
      </c>
      <c r="C54" s="222" t="s">
        <v>22</v>
      </c>
      <c r="D54" s="223">
        <v>96529</v>
      </c>
      <c r="E54" s="222" t="s">
        <v>126</v>
      </c>
      <c r="F54" s="222" t="s">
        <v>24</v>
      </c>
      <c r="G54" s="223">
        <v>1</v>
      </c>
      <c r="H54" s="224">
        <v>252.66</v>
      </c>
    </row>
    <row r="55" spans="1:8">
      <c r="A55" s="141"/>
      <c r="B55" s="234" t="s">
        <v>381</v>
      </c>
      <c r="C55" s="164" t="s">
        <v>26</v>
      </c>
      <c r="D55" s="165">
        <v>2692</v>
      </c>
      <c r="E55" s="166" t="s">
        <v>127</v>
      </c>
      <c r="F55" s="164" t="s">
        <v>128</v>
      </c>
      <c r="G55" s="164">
        <v>1.7000000000000001E-2</v>
      </c>
      <c r="H55" s="225">
        <v>4.29</v>
      </c>
    </row>
    <row r="56" spans="1:8">
      <c r="A56" s="141"/>
      <c r="B56" s="234" t="s">
        <v>382</v>
      </c>
      <c r="C56" s="164" t="s">
        <v>26</v>
      </c>
      <c r="D56" s="165">
        <v>4517</v>
      </c>
      <c r="E56" s="166" t="s">
        <v>129</v>
      </c>
      <c r="F56" s="164" t="s">
        <v>53</v>
      </c>
      <c r="G56" s="164">
        <v>17.105</v>
      </c>
      <c r="H56" s="225">
        <v>1.36</v>
      </c>
    </row>
    <row r="57" spans="1:8">
      <c r="A57" s="141"/>
      <c r="B57" s="234" t="s">
        <v>383</v>
      </c>
      <c r="C57" s="164" t="s">
        <v>26</v>
      </c>
      <c r="D57" s="165">
        <v>5073</v>
      </c>
      <c r="E57" s="166" t="s">
        <v>130</v>
      </c>
      <c r="F57" s="164" t="s">
        <v>37</v>
      </c>
      <c r="G57" s="164">
        <v>0.17599999999999999</v>
      </c>
      <c r="H57" s="225">
        <v>19.53</v>
      </c>
    </row>
    <row r="58" spans="1:8">
      <c r="A58" s="141"/>
      <c r="B58" s="234" t="s">
        <v>384</v>
      </c>
      <c r="C58" s="164" t="s">
        <v>26</v>
      </c>
      <c r="D58" s="165">
        <v>5074</v>
      </c>
      <c r="E58" s="166" t="s">
        <v>131</v>
      </c>
      <c r="F58" s="164" t="s">
        <v>37</v>
      </c>
      <c r="G58" s="164">
        <v>5.8999999999999997E-2</v>
      </c>
      <c r="H58" s="225">
        <v>21.47</v>
      </c>
    </row>
    <row r="59" spans="1:8">
      <c r="A59" s="141"/>
      <c r="B59" s="234" t="s">
        <v>385</v>
      </c>
      <c r="C59" s="164" t="s">
        <v>26</v>
      </c>
      <c r="D59" s="165">
        <v>6189</v>
      </c>
      <c r="E59" s="166" t="s">
        <v>132</v>
      </c>
      <c r="F59" s="164" t="s">
        <v>53</v>
      </c>
      <c r="G59" s="164">
        <v>4.74</v>
      </c>
      <c r="H59" s="225">
        <v>20.99</v>
      </c>
    </row>
    <row r="60" spans="1:8">
      <c r="A60" s="141"/>
      <c r="B60" s="234" t="s">
        <v>386</v>
      </c>
      <c r="C60" s="164" t="s">
        <v>26</v>
      </c>
      <c r="D60" s="165">
        <v>40304</v>
      </c>
      <c r="E60" s="166" t="s">
        <v>133</v>
      </c>
      <c r="F60" s="164" t="s">
        <v>37</v>
      </c>
      <c r="G60" s="164">
        <v>0.01</v>
      </c>
      <c r="H60" s="225">
        <v>23.65</v>
      </c>
    </row>
    <row r="61" spans="1:8">
      <c r="A61" s="141"/>
      <c r="B61" s="234" t="s">
        <v>387</v>
      </c>
      <c r="C61" s="164" t="s">
        <v>20</v>
      </c>
      <c r="D61" s="165">
        <v>88239</v>
      </c>
      <c r="E61" s="166" t="s">
        <v>134</v>
      </c>
      <c r="F61" s="164" t="s">
        <v>87</v>
      </c>
      <c r="G61" s="164">
        <v>1.407</v>
      </c>
      <c r="H61" s="225">
        <v>17.059999999999999</v>
      </c>
    </row>
    <row r="62" spans="1:8">
      <c r="A62" s="141"/>
      <c r="B62" s="234" t="s">
        <v>388</v>
      </c>
      <c r="C62" s="164" t="s">
        <v>20</v>
      </c>
      <c r="D62" s="165">
        <v>88262</v>
      </c>
      <c r="E62" s="166" t="s">
        <v>135</v>
      </c>
      <c r="F62" s="164" t="s">
        <v>87</v>
      </c>
      <c r="G62" s="164">
        <v>4.3710000000000004</v>
      </c>
      <c r="H62" s="225">
        <v>20.5</v>
      </c>
    </row>
    <row r="63" spans="1:8" ht="26.25">
      <c r="A63" s="141"/>
      <c r="B63" s="234" t="s">
        <v>389</v>
      </c>
      <c r="C63" s="164" t="s">
        <v>20</v>
      </c>
      <c r="D63" s="165">
        <v>91692</v>
      </c>
      <c r="E63" s="166" t="s">
        <v>136</v>
      </c>
      <c r="F63" s="164" t="s">
        <v>90</v>
      </c>
      <c r="G63" s="164">
        <v>0.29499999999999998</v>
      </c>
      <c r="H63" s="225">
        <v>26.73</v>
      </c>
    </row>
    <row r="64" spans="1:8" ht="27" thickBot="1">
      <c r="A64" s="141"/>
      <c r="B64" s="235" t="s">
        <v>390</v>
      </c>
      <c r="C64" s="226" t="s">
        <v>20</v>
      </c>
      <c r="D64" s="227">
        <v>91693</v>
      </c>
      <c r="E64" s="228" t="s">
        <v>137</v>
      </c>
      <c r="F64" s="226" t="s">
        <v>92</v>
      </c>
      <c r="G64" s="226">
        <v>0.14399999999999999</v>
      </c>
      <c r="H64" s="229">
        <v>23.89</v>
      </c>
    </row>
    <row r="65" spans="1:16" ht="15.75" thickBot="1">
      <c r="A65" s="141"/>
      <c r="B65" s="238"/>
      <c r="C65" s="170"/>
      <c r="D65" s="173"/>
      <c r="E65" s="170"/>
      <c r="F65" s="170"/>
      <c r="G65" s="173"/>
      <c r="H65" s="171"/>
    </row>
    <row r="66" spans="1:16" ht="25.5">
      <c r="A66" s="141"/>
      <c r="B66" s="245" t="s">
        <v>312</v>
      </c>
      <c r="C66" s="222" t="s">
        <v>22</v>
      </c>
      <c r="D66" s="223">
        <v>96545</v>
      </c>
      <c r="E66" s="222" t="s">
        <v>138</v>
      </c>
      <c r="F66" s="222" t="s">
        <v>37</v>
      </c>
      <c r="G66" s="223">
        <v>1</v>
      </c>
      <c r="H66" s="224">
        <v>16.190000000000001</v>
      </c>
    </row>
    <row r="67" spans="1:16" ht="26.25">
      <c r="A67" s="141"/>
      <c r="B67" s="234" t="s">
        <v>391</v>
      </c>
      <c r="C67" s="164" t="s">
        <v>26</v>
      </c>
      <c r="D67" s="165">
        <v>39017</v>
      </c>
      <c r="E67" s="166" t="s">
        <v>139</v>
      </c>
      <c r="F67" s="164" t="s">
        <v>34</v>
      </c>
      <c r="G67" s="164">
        <v>0.72399999999999998</v>
      </c>
      <c r="H67" s="225">
        <v>0.13</v>
      </c>
    </row>
    <row r="68" spans="1:16">
      <c r="A68" s="141"/>
      <c r="B68" s="234" t="s">
        <v>392</v>
      </c>
      <c r="C68" s="164" t="s">
        <v>26</v>
      </c>
      <c r="D68" s="165">
        <v>43132</v>
      </c>
      <c r="E68" s="166" t="s">
        <v>140</v>
      </c>
      <c r="F68" s="164" t="s">
        <v>37</v>
      </c>
      <c r="G68" s="164">
        <v>2.5000000000000001E-2</v>
      </c>
      <c r="H68" s="225">
        <v>19.600000000000001</v>
      </c>
    </row>
    <row r="69" spans="1:16">
      <c r="A69" s="141"/>
      <c r="B69" s="234" t="s">
        <v>393</v>
      </c>
      <c r="C69" s="164" t="s">
        <v>20</v>
      </c>
      <c r="D69" s="165">
        <v>88238</v>
      </c>
      <c r="E69" s="166" t="s">
        <v>141</v>
      </c>
      <c r="F69" s="164" t="s">
        <v>87</v>
      </c>
      <c r="G69" s="164">
        <v>3.7499999999999999E-2</v>
      </c>
      <c r="H69" s="225">
        <v>15.67</v>
      </c>
    </row>
    <row r="70" spans="1:16">
      <c r="A70" s="141"/>
      <c r="B70" s="234" t="s">
        <v>394</v>
      </c>
      <c r="C70" s="164" t="s">
        <v>20</v>
      </c>
      <c r="D70" s="165">
        <v>88245</v>
      </c>
      <c r="E70" s="166" t="s">
        <v>142</v>
      </c>
      <c r="F70" s="164" t="s">
        <v>87</v>
      </c>
      <c r="G70" s="164">
        <v>0.11550000000000001</v>
      </c>
      <c r="H70" s="225">
        <v>20.6</v>
      </c>
    </row>
    <row r="71" spans="1:16" ht="27" thickBot="1">
      <c r="A71" s="141"/>
      <c r="B71" s="235" t="s">
        <v>395</v>
      </c>
      <c r="C71" s="226" t="s">
        <v>20</v>
      </c>
      <c r="D71" s="227">
        <v>92793</v>
      </c>
      <c r="E71" s="228" t="s">
        <v>143</v>
      </c>
      <c r="F71" s="226" t="s">
        <v>37</v>
      </c>
      <c r="G71" s="226">
        <v>1</v>
      </c>
      <c r="H71" s="229">
        <v>12.66</v>
      </c>
    </row>
    <row r="72" spans="1:16" ht="15.75" thickBot="1">
      <c r="A72" s="141"/>
      <c r="B72" s="238"/>
      <c r="C72" s="170"/>
      <c r="D72" s="173"/>
      <c r="E72" s="170"/>
      <c r="F72" s="170"/>
      <c r="G72" s="173"/>
      <c r="H72" s="170"/>
      <c r="I72" s="162"/>
    </row>
    <row r="73" spans="1:16" ht="25.5">
      <c r="A73" s="141"/>
      <c r="B73" s="245" t="s">
        <v>313</v>
      </c>
      <c r="C73" s="222" t="s">
        <v>22</v>
      </c>
      <c r="D73" s="230">
        <v>4</v>
      </c>
      <c r="E73" s="222" t="s">
        <v>296</v>
      </c>
      <c r="F73" s="222" t="s">
        <v>21</v>
      </c>
      <c r="G73" s="223">
        <v>1</v>
      </c>
      <c r="H73" s="224">
        <v>586.85</v>
      </c>
      <c r="I73" s="162"/>
    </row>
    <row r="74" spans="1:16">
      <c r="A74" s="141"/>
      <c r="B74" s="234" t="s">
        <v>396</v>
      </c>
      <c r="C74" s="164" t="s">
        <v>20</v>
      </c>
      <c r="D74" s="165">
        <v>88309</v>
      </c>
      <c r="E74" s="166" t="s">
        <v>93</v>
      </c>
      <c r="F74" s="164" t="s">
        <v>87</v>
      </c>
      <c r="G74" s="164">
        <v>4.9059999999999997</v>
      </c>
      <c r="H74" s="225">
        <v>20.71</v>
      </c>
      <c r="I74" s="162"/>
    </row>
    <row r="75" spans="1:16">
      <c r="A75" s="141"/>
      <c r="B75" s="234" t="s">
        <v>397</v>
      </c>
      <c r="C75" s="164" t="s">
        <v>20</v>
      </c>
      <c r="D75" s="165">
        <v>88316</v>
      </c>
      <c r="E75" s="166" t="s">
        <v>86</v>
      </c>
      <c r="F75" s="164" t="s">
        <v>87</v>
      </c>
      <c r="G75" s="164">
        <v>3.2959999999999998</v>
      </c>
      <c r="H75" s="225">
        <v>17.11</v>
      </c>
      <c r="I75" s="162"/>
    </row>
    <row r="76" spans="1:16" ht="26.25">
      <c r="A76" s="141"/>
      <c r="B76" s="234" t="s">
        <v>398</v>
      </c>
      <c r="C76" s="164" t="s">
        <v>20</v>
      </c>
      <c r="D76" s="165">
        <v>90586</v>
      </c>
      <c r="E76" s="166" t="s">
        <v>144</v>
      </c>
      <c r="F76" s="164" t="s">
        <v>90</v>
      </c>
      <c r="G76" s="164">
        <v>0.42299999999999999</v>
      </c>
      <c r="H76" s="225">
        <v>1.75</v>
      </c>
      <c r="I76" s="162"/>
    </row>
    <row r="77" spans="1:16" ht="26.25">
      <c r="A77" s="141"/>
      <c r="B77" s="234" t="s">
        <v>399</v>
      </c>
      <c r="C77" s="164" t="s">
        <v>20</v>
      </c>
      <c r="D77" s="165">
        <v>90587</v>
      </c>
      <c r="E77" s="166" t="s">
        <v>145</v>
      </c>
      <c r="F77" s="164" t="s">
        <v>92</v>
      </c>
      <c r="G77" s="164">
        <v>1.2250000000000001</v>
      </c>
      <c r="H77" s="225">
        <v>0.38</v>
      </c>
      <c r="J77" s="26"/>
      <c r="K77" s="26"/>
      <c r="L77" s="26"/>
      <c r="M77" s="26"/>
      <c r="N77" s="26"/>
      <c r="O77" s="26"/>
      <c r="P77" s="26"/>
    </row>
    <row r="78" spans="1:16" ht="27" thickBot="1">
      <c r="A78" s="158"/>
      <c r="B78" s="235" t="s">
        <v>400</v>
      </c>
      <c r="C78" s="226" t="s">
        <v>20</v>
      </c>
      <c r="D78" s="227">
        <v>94971</v>
      </c>
      <c r="E78" s="228" t="s">
        <v>146</v>
      </c>
      <c r="F78" s="226" t="s">
        <v>21</v>
      </c>
      <c r="G78" s="226">
        <v>1.1499999999999999</v>
      </c>
      <c r="H78" s="229">
        <v>371.87</v>
      </c>
    </row>
    <row r="79" spans="1:16" s="26" customFormat="1" ht="15.75">
      <c r="A79" s="141"/>
      <c r="B79" s="239"/>
      <c r="C79" s="195"/>
      <c r="D79" s="196"/>
      <c r="E79" s="184"/>
      <c r="F79" s="184"/>
      <c r="G79" s="185"/>
      <c r="H79" s="197"/>
      <c r="I79"/>
      <c r="J79"/>
      <c r="K79"/>
      <c r="L79"/>
      <c r="M79"/>
      <c r="N79"/>
      <c r="O79"/>
      <c r="P79"/>
    </row>
    <row r="80" spans="1:16" ht="24" thickBot="1">
      <c r="A80" s="141"/>
      <c r="B80" s="198">
        <v>5</v>
      </c>
      <c r="C80" s="179" t="s">
        <v>75</v>
      </c>
      <c r="D80" s="183"/>
      <c r="E80" s="180"/>
      <c r="F80" s="181"/>
      <c r="G80" s="183"/>
      <c r="H80" s="182"/>
    </row>
    <row r="81" spans="1:8" ht="25.5">
      <c r="A81" s="141"/>
      <c r="B81" s="245" t="s">
        <v>39</v>
      </c>
      <c r="C81" s="222" t="s">
        <v>22</v>
      </c>
      <c r="D81" s="223">
        <v>92263</v>
      </c>
      <c r="E81" s="222" t="s">
        <v>40</v>
      </c>
      <c r="F81" s="222" t="s">
        <v>24</v>
      </c>
      <c r="G81" s="223">
        <v>1</v>
      </c>
      <c r="H81" s="224">
        <v>105.96</v>
      </c>
    </row>
    <row r="82" spans="1:8">
      <c r="A82" s="141"/>
      <c r="B82" s="234" t="s">
        <v>401</v>
      </c>
      <c r="C82" s="164" t="s">
        <v>26</v>
      </c>
      <c r="D82" s="165">
        <v>1358</v>
      </c>
      <c r="E82" s="166" t="s">
        <v>147</v>
      </c>
      <c r="F82" s="164" t="s">
        <v>24</v>
      </c>
      <c r="G82" s="164">
        <v>1.3360000000000001</v>
      </c>
      <c r="H82" s="225">
        <v>33.28</v>
      </c>
    </row>
    <row r="83" spans="1:8">
      <c r="A83" s="141"/>
      <c r="B83" s="234" t="s">
        <v>402</v>
      </c>
      <c r="C83" s="164" t="s">
        <v>26</v>
      </c>
      <c r="D83" s="165">
        <v>4491</v>
      </c>
      <c r="E83" s="166" t="s">
        <v>148</v>
      </c>
      <c r="F83" s="164" t="s">
        <v>53</v>
      </c>
      <c r="G83" s="164">
        <v>2.3079999999999998</v>
      </c>
      <c r="H83" s="225">
        <v>3.96</v>
      </c>
    </row>
    <row r="84" spans="1:8">
      <c r="A84" s="141"/>
      <c r="B84" s="234" t="s">
        <v>403</v>
      </c>
      <c r="C84" s="164" t="s">
        <v>26</v>
      </c>
      <c r="D84" s="165">
        <v>4517</v>
      </c>
      <c r="E84" s="166" t="s">
        <v>129</v>
      </c>
      <c r="F84" s="164" t="s">
        <v>53</v>
      </c>
      <c r="G84" s="164">
        <v>9.2370000000000001</v>
      </c>
      <c r="H84" s="225">
        <v>1.38</v>
      </c>
    </row>
    <row r="85" spans="1:8">
      <c r="A85" s="141"/>
      <c r="B85" s="234" t="s">
        <v>404</v>
      </c>
      <c r="C85" s="164" t="s">
        <v>26</v>
      </c>
      <c r="D85" s="165">
        <v>5068</v>
      </c>
      <c r="E85" s="166" t="s">
        <v>149</v>
      </c>
      <c r="F85" s="164" t="s">
        <v>37</v>
      </c>
      <c r="G85" s="164">
        <v>0.20799999999999999</v>
      </c>
      <c r="H85" s="225">
        <v>18.329999999999998</v>
      </c>
    </row>
    <row r="86" spans="1:8">
      <c r="A86" s="141"/>
      <c r="B86" s="234" t="s">
        <v>405</v>
      </c>
      <c r="C86" s="164" t="s">
        <v>22</v>
      </c>
      <c r="D86" s="165">
        <v>88239</v>
      </c>
      <c r="E86" s="166" t="s">
        <v>134</v>
      </c>
      <c r="F86" s="164" t="s">
        <v>87</v>
      </c>
      <c r="G86" s="164">
        <v>0.25</v>
      </c>
      <c r="H86" s="225">
        <v>17.059999999999999</v>
      </c>
    </row>
    <row r="87" spans="1:8">
      <c r="A87" s="141"/>
      <c r="B87" s="234" t="s">
        <v>406</v>
      </c>
      <c r="C87" s="164" t="s">
        <v>22</v>
      </c>
      <c r="D87" s="165">
        <v>88262</v>
      </c>
      <c r="E87" s="166" t="s">
        <v>135</v>
      </c>
      <c r="F87" s="164" t="s">
        <v>87</v>
      </c>
      <c r="G87" s="164">
        <v>1.248</v>
      </c>
      <c r="H87" s="225">
        <v>20.5</v>
      </c>
    </row>
    <row r="88" spans="1:8" ht="26.25">
      <c r="A88" s="141"/>
      <c r="B88" s="234" t="s">
        <v>407</v>
      </c>
      <c r="C88" s="164" t="s">
        <v>22</v>
      </c>
      <c r="D88" s="165">
        <v>91692</v>
      </c>
      <c r="E88" s="166" t="s">
        <v>136</v>
      </c>
      <c r="F88" s="164" t="s">
        <v>90</v>
      </c>
      <c r="G88" s="164">
        <v>6.3E-2</v>
      </c>
      <c r="H88" s="225">
        <v>26.7</v>
      </c>
    </row>
    <row r="89" spans="1:8" ht="27" thickBot="1">
      <c r="A89" s="141"/>
      <c r="B89" s="235" t="s">
        <v>408</v>
      </c>
      <c r="C89" s="226" t="s">
        <v>22</v>
      </c>
      <c r="D89" s="227">
        <v>91693</v>
      </c>
      <c r="E89" s="228" t="s">
        <v>137</v>
      </c>
      <c r="F89" s="226" t="s">
        <v>92</v>
      </c>
      <c r="G89" s="226">
        <v>0.186</v>
      </c>
      <c r="H89" s="229">
        <v>23.89</v>
      </c>
    </row>
    <row r="90" spans="1:8" ht="15.75" thickBot="1">
      <c r="A90" s="141"/>
      <c r="B90" s="240"/>
      <c r="C90" s="170"/>
      <c r="D90" s="173"/>
      <c r="E90" s="170"/>
      <c r="F90" s="170"/>
      <c r="G90" s="173"/>
      <c r="H90" s="170"/>
    </row>
    <row r="91" spans="1:8" ht="25.5">
      <c r="A91" s="141"/>
      <c r="B91" s="245" t="s">
        <v>297</v>
      </c>
      <c r="C91" s="222" t="s">
        <v>22</v>
      </c>
      <c r="D91" s="223">
        <v>92265</v>
      </c>
      <c r="E91" s="222" t="s">
        <v>41</v>
      </c>
      <c r="F91" s="222" t="s">
        <v>24</v>
      </c>
      <c r="G91" s="223">
        <v>1</v>
      </c>
      <c r="H91" s="224">
        <v>80.42</v>
      </c>
    </row>
    <row r="92" spans="1:8">
      <c r="A92" s="141"/>
      <c r="B92" s="234" t="s">
        <v>409</v>
      </c>
      <c r="C92" s="164" t="s">
        <v>26</v>
      </c>
      <c r="D92" s="165">
        <v>1358</v>
      </c>
      <c r="E92" s="166" t="s">
        <v>147</v>
      </c>
      <c r="F92" s="164" t="s">
        <v>24</v>
      </c>
      <c r="G92" s="164">
        <v>1.1459999999999999</v>
      </c>
      <c r="H92" s="225">
        <v>33.28</v>
      </c>
    </row>
    <row r="93" spans="1:8">
      <c r="A93" s="141"/>
      <c r="B93" s="234" t="s">
        <v>410</v>
      </c>
      <c r="C93" s="164" t="s">
        <v>26</v>
      </c>
      <c r="D93" s="165">
        <v>4491</v>
      </c>
      <c r="E93" s="166" t="s">
        <v>148</v>
      </c>
      <c r="F93" s="164" t="s">
        <v>53</v>
      </c>
      <c r="G93" s="164">
        <v>0.16600000000000001</v>
      </c>
      <c r="H93" s="225">
        <v>3.96</v>
      </c>
    </row>
    <row r="94" spans="1:8">
      <c r="A94" s="141"/>
      <c r="B94" s="234" t="s">
        <v>411</v>
      </c>
      <c r="C94" s="164" t="s">
        <v>26</v>
      </c>
      <c r="D94" s="165">
        <v>4517</v>
      </c>
      <c r="E94" s="166" t="s">
        <v>129</v>
      </c>
      <c r="F94" s="164" t="s">
        <v>53</v>
      </c>
      <c r="G94" s="164">
        <v>6.952</v>
      </c>
      <c r="H94" s="225">
        <v>1.38</v>
      </c>
    </row>
    <row r="95" spans="1:8">
      <c r="A95" s="141"/>
      <c r="B95" s="234" t="s">
        <v>412</v>
      </c>
      <c r="C95" s="164" t="s">
        <v>26</v>
      </c>
      <c r="D95" s="165">
        <v>5068</v>
      </c>
      <c r="E95" s="166" t="s">
        <v>149</v>
      </c>
      <c r="F95" s="164" t="s">
        <v>37</v>
      </c>
      <c r="G95" s="164">
        <v>0.159</v>
      </c>
      <c r="H95" s="225">
        <v>18.329999999999998</v>
      </c>
    </row>
    <row r="96" spans="1:8">
      <c r="A96" s="141"/>
      <c r="B96" s="234" t="s">
        <v>413</v>
      </c>
      <c r="C96" s="164" t="s">
        <v>22</v>
      </c>
      <c r="D96" s="165">
        <v>88239</v>
      </c>
      <c r="E96" s="166" t="s">
        <v>134</v>
      </c>
      <c r="F96" s="164" t="s">
        <v>87</v>
      </c>
      <c r="G96" s="164">
        <v>0.20200000000000001</v>
      </c>
      <c r="H96" s="225">
        <v>17.059999999999999</v>
      </c>
    </row>
    <row r="97" spans="1:8">
      <c r="A97" s="141"/>
      <c r="B97" s="234" t="s">
        <v>414</v>
      </c>
      <c r="C97" s="164" t="s">
        <v>22</v>
      </c>
      <c r="D97" s="165">
        <v>88262</v>
      </c>
      <c r="E97" s="166" t="s">
        <v>135</v>
      </c>
      <c r="F97" s="164" t="s">
        <v>87</v>
      </c>
      <c r="G97" s="164">
        <v>1.012</v>
      </c>
      <c r="H97" s="225">
        <v>20.5</v>
      </c>
    </row>
    <row r="98" spans="1:8" ht="26.25">
      <c r="A98" s="141"/>
      <c r="B98" s="234" t="s">
        <v>415</v>
      </c>
      <c r="C98" s="164" t="s">
        <v>22</v>
      </c>
      <c r="D98" s="165">
        <v>91692</v>
      </c>
      <c r="E98" s="166" t="s">
        <v>136</v>
      </c>
      <c r="F98" s="164" t="s">
        <v>90</v>
      </c>
      <c r="G98" s="164">
        <v>0.05</v>
      </c>
      <c r="H98" s="225">
        <v>26.7</v>
      </c>
    </row>
    <row r="99" spans="1:8" ht="27" thickBot="1">
      <c r="A99" s="141"/>
      <c r="B99" s="235" t="s">
        <v>416</v>
      </c>
      <c r="C99" s="226" t="s">
        <v>22</v>
      </c>
      <c r="D99" s="227">
        <v>91693</v>
      </c>
      <c r="E99" s="228" t="s">
        <v>137</v>
      </c>
      <c r="F99" s="226" t="s">
        <v>92</v>
      </c>
      <c r="G99" s="226">
        <v>0.152</v>
      </c>
      <c r="H99" s="229">
        <v>23.89</v>
      </c>
    </row>
    <row r="100" spans="1:8" ht="15.75" thickBot="1">
      <c r="A100" s="141"/>
      <c r="B100" s="240"/>
      <c r="C100" s="199"/>
      <c r="D100" s="200"/>
      <c r="E100" s="199"/>
      <c r="F100" s="199"/>
      <c r="G100" s="200"/>
      <c r="H100" s="199"/>
    </row>
    <row r="101" spans="1:8" ht="25.5">
      <c r="A101" s="141"/>
      <c r="B101" s="245" t="s">
        <v>298</v>
      </c>
      <c r="C101" s="222" t="s">
        <v>22</v>
      </c>
      <c r="D101" s="223">
        <v>92267</v>
      </c>
      <c r="E101" s="222" t="s">
        <v>42</v>
      </c>
      <c r="F101" s="222" t="s">
        <v>24</v>
      </c>
      <c r="G101" s="223">
        <v>1</v>
      </c>
      <c r="H101" s="224">
        <v>35.72</v>
      </c>
    </row>
    <row r="102" spans="1:8" hidden="1">
      <c r="A102" s="141"/>
      <c r="B102" s="246"/>
      <c r="C102" s="35" t="s">
        <v>96</v>
      </c>
      <c r="D102" s="134">
        <v>1358</v>
      </c>
      <c r="E102" s="35" t="s">
        <v>147</v>
      </c>
      <c r="F102" s="35" t="s">
        <v>24</v>
      </c>
      <c r="G102" s="134">
        <v>1.05</v>
      </c>
      <c r="H102" s="247">
        <v>33.28</v>
      </c>
    </row>
    <row r="103" spans="1:8">
      <c r="A103" s="141"/>
      <c r="B103" s="234" t="s">
        <v>417</v>
      </c>
      <c r="C103" s="164" t="s">
        <v>22</v>
      </c>
      <c r="D103" s="165">
        <v>88239</v>
      </c>
      <c r="E103" s="166" t="s">
        <v>134</v>
      </c>
      <c r="F103" s="164" t="s">
        <v>87</v>
      </c>
      <c r="G103" s="164">
        <v>5.0000000000000001E-3</v>
      </c>
      <c r="H103" s="225">
        <v>17.059999999999999</v>
      </c>
    </row>
    <row r="104" spans="1:8">
      <c r="A104" s="141"/>
      <c r="B104" s="234" t="s">
        <v>418</v>
      </c>
      <c r="C104" s="164" t="s">
        <v>22</v>
      </c>
      <c r="D104" s="165">
        <v>88262</v>
      </c>
      <c r="E104" s="166" t="s">
        <v>135</v>
      </c>
      <c r="F104" s="164" t="s">
        <v>87</v>
      </c>
      <c r="G104" s="164">
        <v>2.7E-2</v>
      </c>
      <c r="H104" s="225">
        <v>20.5</v>
      </c>
    </row>
    <row r="105" spans="1:8" ht="26.25">
      <c r="A105" s="141"/>
      <c r="B105" s="234" t="s">
        <v>419</v>
      </c>
      <c r="C105" s="164" t="s">
        <v>22</v>
      </c>
      <c r="D105" s="165">
        <v>91692</v>
      </c>
      <c r="E105" s="166" t="s">
        <v>136</v>
      </c>
      <c r="F105" s="164" t="s">
        <v>90</v>
      </c>
      <c r="G105" s="164">
        <v>5.0000000000000001E-3</v>
      </c>
      <c r="H105" s="225">
        <v>26.73</v>
      </c>
    </row>
    <row r="106" spans="1:8" ht="27" thickBot="1">
      <c r="A106" s="141"/>
      <c r="B106" s="235" t="s">
        <v>420</v>
      </c>
      <c r="C106" s="226" t="s">
        <v>22</v>
      </c>
      <c r="D106" s="227">
        <v>91693</v>
      </c>
      <c r="E106" s="228" t="s">
        <v>137</v>
      </c>
      <c r="F106" s="226" t="s">
        <v>92</v>
      </c>
      <c r="G106" s="226">
        <v>1E-3</v>
      </c>
      <c r="H106" s="229">
        <v>23.89</v>
      </c>
    </row>
    <row r="107" spans="1:8" ht="15.75" thickBot="1">
      <c r="A107" s="141"/>
      <c r="B107" s="240"/>
      <c r="C107" s="170"/>
      <c r="D107" s="173"/>
      <c r="E107" s="170"/>
      <c r="F107" s="170"/>
      <c r="G107" s="173"/>
      <c r="H107" s="170"/>
    </row>
    <row r="108" spans="1:8" ht="25.5">
      <c r="A108" s="141"/>
      <c r="B108" s="245" t="s">
        <v>299</v>
      </c>
      <c r="C108" s="222" t="s">
        <v>22</v>
      </c>
      <c r="D108" s="223">
        <v>92775</v>
      </c>
      <c r="E108" s="222" t="s">
        <v>43</v>
      </c>
      <c r="F108" s="222" t="s">
        <v>37</v>
      </c>
      <c r="G108" s="223">
        <v>1</v>
      </c>
      <c r="H108" s="224">
        <v>18.02</v>
      </c>
    </row>
    <row r="109" spans="1:8" ht="26.25">
      <c r="A109" s="141"/>
      <c r="B109" s="234" t="s">
        <v>421</v>
      </c>
      <c r="C109" s="164" t="s">
        <v>26</v>
      </c>
      <c r="D109" s="165">
        <v>39017</v>
      </c>
      <c r="E109" s="166" t="s">
        <v>150</v>
      </c>
      <c r="F109" s="164" t="s">
        <v>34</v>
      </c>
      <c r="G109" s="164">
        <v>1.19</v>
      </c>
      <c r="H109" s="225">
        <v>0.11</v>
      </c>
    </row>
    <row r="110" spans="1:8">
      <c r="A110" s="141"/>
      <c r="B110" s="234" t="s">
        <v>422</v>
      </c>
      <c r="C110" s="164" t="s">
        <v>26</v>
      </c>
      <c r="D110" s="165">
        <v>43132</v>
      </c>
      <c r="E110" s="166" t="s">
        <v>151</v>
      </c>
      <c r="F110" s="164" t="s">
        <v>37</v>
      </c>
      <c r="G110" s="164">
        <v>2.5000000000000001E-2</v>
      </c>
      <c r="H110" s="225">
        <v>18.59</v>
      </c>
    </row>
    <row r="111" spans="1:8">
      <c r="A111" s="141"/>
      <c r="B111" s="234" t="s">
        <v>423</v>
      </c>
      <c r="C111" s="164" t="s">
        <v>22</v>
      </c>
      <c r="D111" s="165">
        <v>88238</v>
      </c>
      <c r="E111" s="166" t="s">
        <v>141</v>
      </c>
      <c r="F111" s="164" t="s">
        <v>87</v>
      </c>
      <c r="G111" s="164">
        <v>3.6700000000000003E-2</v>
      </c>
      <c r="H111" s="225">
        <v>15.67</v>
      </c>
    </row>
    <row r="112" spans="1:8">
      <c r="A112" s="141"/>
      <c r="B112" s="234" t="s">
        <v>424</v>
      </c>
      <c r="C112" s="164" t="s">
        <v>22</v>
      </c>
      <c r="D112" s="165">
        <v>88245</v>
      </c>
      <c r="E112" s="166" t="s">
        <v>142</v>
      </c>
      <c r="F112" s="164" t="s">
        <v>87</v>
      </c>
      <c r="G112" s="164">
        <v>0.22450000000000001</v>
      </c>
      <c r="H112" s="225">
        <v>20.6</v>
      </c>
    </row>
    <row r="113" spans="1:8" ht="27" thickBot="1">
      <c r="A113" s="141"/>
      <c r="B113" s="235" t="s">
        <v>425</v>
      </c>
      <c r="C113" s="226" t="s">
        <v>22</v>
      </c>
      <c r="D113" s="227">
        <v>92791</v>
      </c>
      <c r="E113" s="228" t="s">
        <v>152</v>
      </c>
      <c r="F113" s="226" t="s">
        <v>37</v>
      </c>
      <c r="G113" s="226">
        <v>1</v>
      </c>
      <c r="H113" s="229">
        <v>12.09</v>
      </c>
    </row>
    <row r="114" spans="1:8" ht="15.75" thickBot="1">
      <c r="A114" s="141"/>
      <c r="B114" s="240"/>
      <c r="C114" s="170"/>
      <c r="D114" s="173"/>
      <c r="E114" s="170"/>
      <c r="F114" s="170"/>
      <c r="G114" s="173"/>
      <c r="H114" s="170"/>
    </row>
    <row r="115" spans="1:8" ht="25.5">
      <c r="A115" s="141"/>
      <c r="B115" s="245" t="s">
        <v>300</v>
      </c>
      <c r="C115" s="222" t="s">
        <v>22</v>
      </c>
      <c r="D115" s="223">
        <v>92777</v>
      </c>
      <c r="E115" s="222" t="s">
        <v>44</v>
      </c>
      <c r="F115" s="222" t="s">
        <v>37</v>
      </c>
      <c r="G115" s="223">
        <v>1</v>
      </c>
      <c r="H115" s="224">
        <v>16.190000000000001</v>
      </c>
    </row>
    <row r="116" spans="1:8" ht="26.25">
      <c r="A116" s="141"/>
      <c r="B116" s="234" t="s">
        <v>426</v>
      </c>
      <c r="C116" s="164" t="s">
        <v>26</v>
      </c>
      <c r="D116" s="165">
        <v>39017</v>
      </c>
      <c r="E116" s="166" t="s">
        <v>150</v>
      </c>
      <c r="F116" s="164" t="s">
        <v>34</v>
      </c>
      <c r="G116" s="164">
        <v>0.74299999999999999</v>
      </c>
      <c r="H116" s="225">
        <v>0.11</v>
      </c>
    </row>
    <row r="117" spans="1:8">
      <c r="A117" s="141"/>
      <c r="B117" s="234" t="s">
        <v>427</v>
      </c>
      <c r="C117" s="164" t="s">
        <v>26</v>
      </c>
      <c r="D117" s="165">
        <v>43132</v>
      </c>
      <c r="E117" s="166" t="s">
        <v>151</v>
      </c>
      <c r="F117" s="164" t="s">
        <v>37</v>
      </c>
      <c r="G117" s="164">
        <v>2.5000000000000001E-2</v>
      </c>
      <c r="H117" s="225">
        <v>18.59</v>
      </c>
    </row>
    <row r="118" spans="1:8">
      <c r="A118" s="141"/>
      <c r="B118" s="234" t="s">
        <v>428</v>
      </c>
      <c r="C118" s="164" t="s">
        <v>22</v>
      </c>
      <c r="D118" s="165">
        <v>88238</v>
      </c>
      <c r="E118" s="166" t="s">
        <v>141</v>
      </c>
      <c r="F118" s="164" t="s">
        <v>87</v>
      </c>
      <c r="G118" s="164">
        <v>2.0899999999999998E-2</v>
      </c>
      <c r="H118" s="225">
        <v>15.67</v>
      </c>
    </row>
    <row r="119" spans="1:8">
      <c r="A119" s="141"/>
      <c r="B119" s="234" t="s">
        <v>429</v>
      </c>
      <c r="C119" s="164" t="s">
        <v>22</v>
      </c>
      <c r="D119" s="165">
        <v>88245</v>
      </c>
      <c r="E119" s="166" t="s">
        <v>142</v>
      </c>
      <c r="F119" s="164" t="s">
        <v>87</v>
      </c>
      <c r="G119" s="164">
        <v>0.1278</v>
      </c>
      <c r="H119" s="225">
        <v>20.6</v>
      </c>
    </row>
    <row r="120" spans="1:8" ht="27" thickBot="1">
      <c r="A120" s="141"/>
      <c r="B120" s="235" t="s">
        <v>430</v>
      </c>
      <c r="C120" s="226" t="s">
        <v>22</v>
      </c>
      <c r="D120" s="227">
        <v>92793</v>
      </c>
      <c r="E120" s="228" t="s">
        <v>153</v>
      </c>
      <c r="F120" s="226" t="s">
        <v>37</v>
      </c>
      <c r="G120" s="226">
        <v>1</v>
      </c>
      <c r="H120" s="229">
        <v>12.55</v>
      </c>
    </row>
    <row r="121" spans="1:8" ht="15.75" thickBot="1">
      <c r="A121" s="141"/>
      <c r="B121" s="240"/>
      <c r="C121" s="170"/>
      <c r="D121" s="173"/>
      <c r="E121" s="170"/>
      <c r="F121" s="170"/>
      <c r="G121" s="173"/>
      <c r="H121" s="171"/>
    </row>
    <row r="122" spans="1:8" ht="25.5">
      <c r="A122" s="141"/>
      <c r="B122" s="245" t="s">
        <v>301</v>
      </c>
      <c r="C122" s="222" t="s">
        <v>22</v>
      </c>
      <c r="D122" s="223">
        <v>92778</v>
      </c>
      <c r="E122" s="222" t="s">
        <v>45</v>
      </c>
      <c r="F122" s="222" t="s">
        <v>37</v>
      </c>
      <c r="G122" s="223">
        <v>1</v>
      </c>
      <c r="H122" s="224">
        <v>14.48</v>
      </c>
    </row>
    <row r="123" spans="1:8" ht="26.25">
      <c r="A123" s="141"/>
      <c r="B123" s="234" t="s">
        <v>431</v>
      </c>
      <c r="C123" s="164" t="s">
        <v>26</v>
      </c>
      <c r="D123" s="165">
        <v>39017</v>
      </c>
      <c r="E123" s="166" t="s">
        <v>139</v>
      </c>
      <c r="F123" s="164" t="s">
        <v>34</v>
      </c>
      <c r="G123" s="164">
        <v>0.54300000000000004</v>
      </c>
      <c r="H123" s="225">
        <v>0.13</v>
      </c>
    </row>
    <row r="124" spans="1:8">
      <c r="A124" s="141"/>
      <c r="B124" s="234" t="s">
        <v>432</v>
      </c>
      <c r="C124" s="164" t="s">
        <v>26</v>
      </c>
      <c r="D124" s="165">
        <v>43132</v>
      </c>
      <c r="E124" s="166" t="s">
        <v>140</v>
      </c>
      <c r="F124" s="164" t="s">
        <v>37</v>
      </c>
      <c r="G124" s="164">
        <v>2.5000000000000001E-2</v>
      </c>
      <c r="H124" s="225">
        <v>19.600000000000001</v>
      </c>
    </row>
    <row r="125" spans="1:8">
      <c r="A125" s="141"/>
      <c r="B125" s="234" t="s">
        <v>433</v>
      </c>
      <c r="C125" s="164" t="s">
        <v>22</v>
      </c>
      <c r="D125" s="165">
        <v>88238</v>
      </c>
      <c r="E125" s="166" t="s">
        <v>141</v>
      </c>
      <c r="F125" s="164" t="s">
        <v>87</v>
      </c>
      <c r="G125" s="164">
        <v>1.5599999999999999E-2</v>
      </c>
      <c r="H125" s="225">
        <v>15.67</v>
      </c>
    </row>
    <row r="126" spans="1:8">
      <c r="A126" s="141"/>
      <c r="B126" s="234" t="s">
        <v>434</v>
      </c>
      <c r="C126" s="164" t="s">
        <v>22</v>
      </c>
      <c r="D126" s="165">
        <v>88245</v>
      </c>
      <c r="E126" s="166" t="s">
        <v>142</v>
      </c>
      <c r="F126" s="164" t="s">
        <v>87</v>
      </c>
      <c r="G126" s="164">
        <v>9.5600000000000004E-2</v>
      </c>
      <c r="H126" s="225">
        <v>20.6</v>
      </c>
    </row>
    <row r="127" spans="1:8" ht="27" thickBot="1">
      <c r="A127" s="141"/>
      <c r="B127" s="235" t="s">
        <v>435</v>
      </c>
      <c r="C127" s="226" t="s">
        <v>22</v>
      </c>
      <c r="D127" s="227">
        <v>92794</v>
      </c>
      <c r="E127" s="228" t="s">
        <v>154</v>
      </c>
      <c r="F127" s="226" t="s">
        <v>37</v>
      </c>
      <c r="G127" s="226">
        <v>1</v>
      </c>
      <c r="H127" s="229">
        <v>11.72</v>
      </c>
    </row>
    <row r="128" spans="1:8" ht="15.75" thickBot="1">
      <c r="A128" s="141"/>
      <c r="B128" s="240"/>
      <c r="C128" s="170"/>
      <c r="D128" s="173"/>
      <c r="E128" s="170"/>
      <c r="F128" s="170"/>
      <c r="G128" s="173"/>
      <c r="H128" s="170"/>
    </row>
    <row r="129" spans="1:9" ht="25.5">
      <c r="A129" s="141"/>
      <c r="B129" s="245" t="s">
        <v>302</v>
      </c>
      <c r="C129" s="222" t="s">
        <v>22</v>
      </c>
      <c r="D129" s="223">
        <v>92784</v>
      </c>
      <c r="E129" s="222" t="s">
        <v>46</v>
      </c>
      <c r="F129" s="222" t="s">
        <v>37</v>
      </c>
      <c r="G129" s="223">
        <v>1</v>
      </c>
      <c r="H129" s="224">
        <v>16.09</v>
      </c>
    </row>
    <row r="130" spans="1:9" ht="26.25">
      <c r="A130" s="141"/>
      <c r="B130" s="234" t="s">
        <v>436</v>
      </c>
      <c r="C130" s="164" t="s">
        <v>26</v>
      </c>
      <c r="D130" s="165">
        <v>39017</v>
      </c>
      <c r="E130" s="166" t="s">
        <v>150</v>
      </c>
      <c r="F130" s="164" t="s">
        <v>34</v>
      </c>
      <c r="G130" s="164">
        <v>2.1179999999999999</v>
      </c>
      <c r="H130" s="225">
        <v>0.11</v>
      </c>
    </row>
    <row r="131" spans="1:9">
      <c r="A131" s="141"/>
      <c r="B131" s="234" t="s">
        <v>437</v>
      </c>
      <c r="C131" s="164" t="s">
        <v>26</v>
      </c>
      <c r="D131" s="165">
        <v>43132</v>
      </c>
      <c r="E131" s="166" t="s">
        <v>151</v>
      </c>
      <c r="F131" s="164" t="s">
        <v>37</v>
      </c>
      <c r="G131" s="164">
        <v>2.5000000000000001E-2</v>
      </c>
      <c r="H131" s="225">
        <v>18.59</v>
      </c>
    </row>
    <row r="132" spans="1:9">
      <c r="A132" s="141"/>
      <c r="B132" s="234" t="s">
        <v>438</v>
      </c>
      <c r="C132" s="164" t="s">
        <v>22</v>
      </c>
      <c r="D132" s="165">
        <v>88238</v>
      </c>
      <c r="E132" s="166" t="s">
        <v>141</v>
      </c>
      <c r="F132" s="164" t="s">
        <v>87</v>
      </c>
      <c r="G132" s="164">
        <v>2.53E-2</v>
      </c>
      <c r="H132" s="225">
        <v>15.67</v>
      </c>
    </row>
    <row r="133" spans="1:9">
      <c r="A133" s="141"/>
      <c r="B133" s="234" t="s">
        <v>439</v>
      </c>
      <c r="C133" s="164" t="s">
        <v>22</v>
      </c>
      <c r="D133" s="165">
        <v>88245</v>
      </c>
      <c r="E133" s="166" t="s">
        <v>142</v>
      </c>
      <c r="F133" s="164" t="s">
        <v>87</v>
      </c>
      <c r="G133" s="164">
        <v>0.1547</v>
      </c>
      <c r="H133" s="225">
        <v>20.6</v>
      </c>
    </row>
    <row r="134" spans="1:9" ht="15.75" thickBot="1">
      <c r="A134" s="141"/>
      <c r="B134" s="235" t="s">
        <v>440</v>
      </c>
      <c r="C134" s="226" t="s">
        <v>22</v>
      </c>
      <c r="D134" s="227">
        <v>92800</v>
      </c>
      <c r="E134" s="228" t="s">
        <v>155</v>
      </c>
      <c r="F134" s="226" t="s">
        <v>37</v>
      </c>
      <c r="G134" s="226">
        <v>1</v>
      </c>
      <c r="H134" s="229">
        <v>11.66</v>
      </c>
    </row>
    <row r="135" spans="1:9" ht="15.75" thickBot="1">
      <c r="A135" s="141"/>
      <c r="B135" s="240"/>
      <c r="C135" s="170"/>
      <c r="D135" s="173"/>
      <c r="E135" s="170"/>
      <c r="F135" s="170"/>
      <c r="G135" s="173"/>
      <c r="H135" s="170"/>
    </row>
    <row r="136" spans="1:9" ht="25.5">
      <c r="A136" s="141"/>
      <c r="B136" s="245" t="s">
        <v>303</v>
      </c>
      <c r="C136" s="222" t="s">
        <v>22</v>
      </c>
      <c r="D136" s="223">
        <v>92785</v>
      </c>
      <c r="E136" s="222" t="s">
        <v>47</v>
      </c>
      <c r="F136" s="222" t="s">
        <v>37</v>
      </c>
      <c r="G136" s="223">
        <v>1</v>
      </c>
      <c r="H136" s="224">
        <v>15.69</v>
      </c>
    </row>
    <row r="137" spans="1:9" ht="26.25">
      <c r="A137" s="141"/>
      <c r="B137" s="234" t="s">
        <v>441</v>
      </c>
      <c r="C137" s="164" t="s">
        <v>26</v>
      </c>
      <c r="D137" s="165">
        <v>39017</v>
      </c>
      <c r="E137" s="166" t="s">
        <v>150</v>
      </c>
      <c r="F137" s="164" t="s">
        <v>34</v>
      </c>
      <c r="G137" s="164">
        <v>1.333</v>
      </c>
      <c r="H137" s="225">
        <v>0.11</v>
      </c>
    </row>
    <row r="138" spans="1:9">
      <c r="A138" s="141"/>
      <c r="B138" s="234" t="s">
        <v>442</v>
      </c>
      <c r="C138" s="164" t="s">
        <v>26</v>
      </c>
      <c r="D138" s="165">
        <v>43132</v>
      </c>
      <c r="E138" s="166" t="s">
        <v>151</v>
      </c>
      <c r="F138" s="164" t="s">
        <v>37</v>
      </c>
      <c r="G138" s="164">
        <v>2.5000000000000001E-2</v>
      </c>
      <c r="H138" s="225">
        <v>18.59</v>
      </c>
    </row>
    <row r="139" spans="1:9">
      <c r="A139" s="141"/>
      <c r="B139" s="234" t="s">
        <v>443</v>
      </c>
      <c r="C139" s="164" t="s">
        <v>22</v>
      </c>
      <c r="D139" s="165">
        <v>88238</v>
      </c>
      <c r="E139" s="166" t="s">
        <v>141</v>
      </c>
      <c r="F139" s="164" t="s">
        <v>87</v>
      </c>
      <c r="G139" s="164">
        <v>1.9099999999999999E-2</v>
      </c>
      <c r="H139" s="225">
        <v>15.67</v>
      </c>
    </row>
    <row r="140" spans="1:9">
      <c r="A140" s="141"/>
      <c r="B140" s="234" t="s">
        <v>444</v>
      </c>
      <c r="C140" s="164" t="s">
        <v>22</v>
      </c>
      <c r="D140" s="165">
        <v>88245</v>
      </c>
      <c r="E140" s="166" t="s">
        <v>142</v>
      </c>
      <c r="F140" s="164" t="s">
        <v>87</v>
      </c>
      <c r="G140" s="164">
        <v>0.1168</v>
      </c>
      <c r="H140" s="225">
        <v>20.6</v>
      </c>
    </row>
    <row r="141" spans="1:9" ht="15.75" thickBot="1">
      <c r="A141" s="141"/>
      <c r="B141" s="235" t="s">
        <v>445</v>
      </c>
      <c r="C141" s="226" t="s">
        <v>22</v>
      </c>
      <c r="D141" s="227">
        <v>92801</v>
      </c>
      <c r="E141" s="228" t="s">
        <v>156</v>
      </c>
      <c r="F141" s="226" t="s">
        <v>37</v>
      </c>
      <c r="G141" s="226">
        <v>1</v>
      </c>
      <c r="H141" s="229">
        <v>12.23</v>
      </c>
      <c r="I141" s="161"/>
    </row>
    <row r="142" spans="1:9" ht="15.75" thickBot="1">
      <c r="A142" s="141"/>
      <c r="B142" s="240"/>
      <c r="C142" s="170"/>
      <c r="D142" s="173"/>
      <c r="E142" s="170"/>
      <c r="F142" s="170"/>
      <c r="G142" s="173"/>
      <c r="H142" s="175"/>
      <c r="I142" s="161"/>
    </row>
    <row r="143" spans="1:9" ht="38.25">
      <c r="A143" s="141"/>
      <c r="B143" s="245" t="s">
        <v>304</v>
      </c>
      <c r="C143" s="222" t="s">
        <v>22</v>
      </c>
      <c r="D143" s="230">
        <v>5</v>
      </c>
      <c r="E143" s="222" t="s">
        <v>327</v>
      </c>
      <c r="F143" s="222" t="s">
        <v>21</v>
      </c>
      <c r="G143" s="223">
        <v>1</v>
      </c>
      <c r="H143" s="224">
        <v>621.29</v>
      </c>
      <c r="I143" s="161"/>
    </row>
    <row r="144" spans="1:9" ht="26.25">
      <c r="A144" s="141"/>
      <c r="B144" s="234" t="s">
        <v>446</v>
      </c>
      <c r="C144" s="164" t="s">
        <v>26</v>
      </c>
      <c r="D144" s="165">
        <v>34493</v>
      </c>
      <c r="E144" s="166" t="s">
        <v>159</v>
      </c>
      <c r="F144" s="164" t="s">
        <v>21</v>
      </c>
      <c r="G144" s="164">
        <v>1.103</v>
      </c>
      <c r="H144" s="225">
        <v>342.85</v>
      </c>
      <c r="I144" s="161"/>
    </row>
    <row r="145" spans="1:16">
      <c r="A145" s="141"/>
      <c r="B145" s="234" t="s">
        <v>447</v>
      </c>
      <c r="C145" s="164" t="s">
        <v>22</v>
      </c>
      <c r="D145" s="165">
        <v>88262</v>
      </c>
      <c r="E145" s="166" t="s">
        <v>135</v>
      </c>
      <c r="F145" s="164" t="s">
        <v>87</v>
      </c>
      <c r="G145" s="164">
        <v>1.19</v>
      </c>
      <c r="H145" s="225">
        <v>20.5</v>
      </c>
      <c r="I145" s="161"/>
    </row>
    <row r="146" spans="1:16">
      <c r="A146" s="141"/>
      <c r="B146" s="234" t="s">
        <v>448</v>
      </c>
      <c r="C146" s="164" t="s">
        <v>22</v>
      </c>
      <c r="D146" s="165">
        <v>88309</v>
      </c>
      <c r="E146" s="166" t="s">
        <v>93</v>
      </c>
      <c r="F146" s="164" t="s">
        <v>87</v>
      </c>
      <c r="G146" s="164">
        <v>3.5710000000000002</v>
      </c>
      <c r="H146" s="225">
        <v>20.71</v>
      </c>
      <c r="I146" s="161"/>
    </row>
    <row r="147" spans="1:16">
      <c r="A147" s="141"/>
      <c r="B147" s="234" t="s">
        <v>449</v>
      </c>
      <c r="C147" s="164" t="s">
        <v>22</v>
      </c>
      <c r="D147" s="165">
        <v>88316</v>
      </c>
      <c r="E147" s="166" t="s">
        <v>86</v>
      </c>
      <c r="F147" s="164" t="s">
        <v>87</v>
      </c>
      <c r="G147" s="164">
        <v>8.407</v>
      </c>
      <c r="H147" s="225">
        <v>17.11</v>
      </c>
      <c r="I147" s="161"/>
    </row>
    <row r="148" spans="1:16" ht="26.25">
      <c r="A148" s="141"/>
      <c r="B148" s="234" t="s">
        <v>450</v>
      </c>
      <c r="C148" s="164" t="s">
        <v>22</v>
      </c>
      <c r="D148" s="165">
        <v>90586</v>
      </c>
      <c r="E148" s="166" t="s">
        <v>157</v>
      </c>
      <c r="F148" s="164" t="s">
        <v>90</v>
      </c>
      <c r="G148" s="164">
        <v>0.61499999999999999</v>
      </c>
      <c r="H148" s="225">
        <v>1.68</v>
      </c>
      <c r="I148" s="161"/>
    </row>
    <row r="149" spans="1:16" ht="27" thickBot="1">
      <c r="A149" s="141"/>
      <c r="B149" s="235" t="s">
        <v>451</v>
      </c>
      <c r="C149" s="226" t="s">
        <v>22</v>
      </c>
      <c r="D149" s="227">
        <v>90587</v>
      </c>
      <c r="E149" s="228" t="s">
        <v>158</v>
      </c>
      <c r="F149" s="226" t="s">
        <v>92</v>
      </c>
      <c r="G149" s="226">
        <v>0.57499999999999996</v>
      </c>
      <c r="H149" s="229">
        <v>0.35</v>
      </c>
      <c r="I149" s="161"/>
    </row>
    <row r="150" spans="1:16" ht="15.75" thickBot="1">
      <c r="A150" s="141"/>
      <c r="B150" s="240"/>
      <c r="C150" s="170"/>
      <c r="D150" s="173"/>
      <c r="E150" s="170"/>
      <c r="F150" s="170"/>
      <c r="G150" s="173"/>
      <c r="H150" s="175"/>
      <c r="I150" s="161"/>
    </row>
    <row r="151" spans="1:16" ht="25.5">
      <c r="A151" s="141"/>
      <c r="B151" s="245" t="s">
        <v>452</v>
      </c>
      <c r="C151" s="222" t="s">
        <v>22</v>
      </c>
      <c r="D151" s="223">
        <v>92718</v>
      </c>
      <c r="E151" s="222" t="s">
        <v>48</v>
      </c>
      <c r="F151" s="222" t="s">
        <v>21</v>
      </c>
      <c r="G151" s="223">
        <v>1</v>
      </c>
      <c r="H151" s="224">
        <v>550.53</v>
      </c>
      <c r="I151" s="161"/>
    </row>
    <row r="152" spans="1:16" ht="26.25">
      <c r="A152" s="141"/>
      <c r="B152" s="234" t="s">
        <v>453</v>
      </c>
      <c r="C152" s="164" t="s">
        <v>26</v>
      </c>
      <c r="D152" s="165">
        <v>34493</v>
      </c>
      <c r="E152" s="166" t="s">
        <v>159</v>
      </c>
      <c r="F152" s="164" t="s">
        <v>21</v>
      </c>
      <c r="G152" s="164">
        <v>1.103</v>
      </c>
      <c r="H152" s="225">
        <v>342.85</v>
      </c>
      <c r="I152" s="161"/>
    </row>
    <row r="153" spans="1:16">
      <c r="A153" s="141"/>
      <c r="B153" s="234" t="s">
        <v>454</v>
      </c>
      <c r="C153" s="164" t="s">
        <v>22</v>
      </c>
      <c r="D153" s="165">
        <v>88262</v>
      </c>
      <c r="E153" s="166" t="s">
        <v>135</v>
      </c>
      <c r="F153" s="164" t="s">
        <v>87</v>
      </c>
      <c r="G153" s="164">
        <v>1.8460000000000001</v>
      </c>
      <c r="H153" s="225">
        <v>20.5</v>
      </c>
      <c r="I153" s="161"/>
    </row>
    <row r="154" spans="1:16">
      <c r="A154" s="141"/>
      <c r="B154" s="234" t="s">
        <v>455</v>
      </c>
      <c r="C154" s="164" t="s">
        <v>22</v>
      </c>
      <c r="D154" s="165">
        <v>88309</v>
      </c>
      <c r="E154" s="166" t="s">
        <v>93</v>
      </c>
      <c r="F154" s="164" t="s">
        <v>87</v>
      </c>
      <c r="G154" s="164">
        <v>1.8460000000000001</v>
      </c>
      <c r="H154" s="225">
        <v>20.71</v>
      </c>
      <c r="I154" s="161"/>
    </row>
    <row r="155" spans="1:16">
      <c r="A155" s="137"/>
      <c r="B155" s="234" t="s">
        <v>456</v>
      </c>
      <c r="C155" s="164" t="s">
        <v>22</v>
      </c>
      <c r="D155" s="165">
        <v>88316</v>
      </c>
      <c r="E155" s="166" t="s">
        <v>86</v>
      </c>
      <c r="F155" s="164" t="s">
        <v>87</v>
      </c>
      <c r="G155" s="164">
        <v>5.5380000000000003</v>
      </c>
      <c r="H155" s="225">
        <v>17.11</v>
      </c>
      <c r="I155" s="161"/>
    </row>
    <row r="156" spans="1:16" ht="26.25">
      <c r="A156" s="159"/>
      <c r="B156" s="234" t="s">
        <v>457</v>
      </c>
      <c r="C156" s="164" t="s">
        <v>22</v>
      </c>
      <c r="D156" s="165">
        <v>90586</v>
      </c>
      <c r="E156" s="166" t="s">
        <v>144</v>
      </c>
      <c r="F156" s="164" t="s">
        <v>90</v>
      </c>
      <c r="G156" s="164">
        <v>0.67200000000000004</v>
      </c>
      <c r="H156" s="225">
        <v>1.68</v>
      </c>
      <c r="J156" s="29"/>
      <c r="K156" s="29"/>
      <c r="L156" s="29"/>
      <c r="M156" s="29"/>
      <c r="N156" s="29"/>
      <c r="O156" s="29"/>
      <c r="P156" s="29"/>
    </row>
    <row r="157" spans="1:16" ht="27" thickBot="1">
      <c r="A157" s="159"/>
      <c r="B157" s="235" t="s">
        <v>458</v>
      </c>
      <c r="C157" s="226" t="s">
        <v>22</v>
      </c>
      <c r="D157" s="227">
        <v>90587</v>
      </c>
      <c r="E157" s="228" t="s">
        <v>145</v>
      </c>
      <c r="F157" s="226" t="s">
        <v>92</v>
      </c>
      <c r="G157" s="226">
        <v>1.1739999999999999</v>
      </c>
      <c r="H157" s="229">
        <v>0.35</v>
      </c>
      <c r="I157" s="141"/>
      <c r="J157" s="137"/>
      <c r="K157" s="137"/>
      <c r="L157" s="137"/>
      <c r="M157" s="137"/>
      <c r="N157" s="137"/>
      <c r="O157" s="137"/>
      <c r="P157" s="137"/>
    </row>
    <row r="158" spans="1:16" s="29" customFormat="1" ht="15.75" thickBot="1">
      <c r="A158" s="159"/>
      <c r="B158" s="240"/>
      <c r="C158" s="201"/>
      <c r="D158" s="202"/>
      <c r="E158" s="203"/>
      <c r="F158" s="203"/>
      <c r="G158" s="202"/>
      <c r="H158" s="204"/>
      <c r="I158"/>
    </row>
    <row r="159" spans="1:16" s="137" customFormat="1">
      <c r="A159" s="159"/>
      <c r="B159" s="245" t="s">
        <v>459</v>
      </c>
      <c r="C159" s="222" t="s">
        <v>22</v>
      </c>
      <c r="D159" s="230">
        <v>6</v>
      </c>
      <c r="E159" s="222" t="s">
        <v>329</v>
      </c>
      <c r="F159" s="222" t="s">
        <v>24</v>
      </c>
      <c r="G159" s="223">
        <v>1</v>
      </c>
      <c r="H159" s="224">
        <v>56.82</v>
      </c>
      <c r="I159"/>
      <c r="J159" s="29"/>
      <c r="K159" s="29"/>
      <c r="L159" s="29"/>
      <c r="M159" s="29"/>
      <c r="N159" s="29"/>
      <c r="O159" s="29"/>
      <c r="P159" s="29"/>
    </row>
    <row r="160" spans="1:16" s="29" customFormat="1">
      <c r="A160" s="176"/>
      <c r="B160" s="234" t="s">
        <v>460</v>
      </c>
      <c r="C160" s="164" t="s">
        <v>26</v>
      </c>
      <c r="D160" s="165">
        <v>4408</v>
      </c>
      <c r="E160" s="166" t="s">
        <v>324</v>
      </c>
      <c r="F160" s="164" t="s">
        <v>53</v>
      </c>
      <c r="G160" s="164">
        <v>0.34599999999999997</v>
      </c>
      <c r="H160" s="225">
        <v>12.49</v>
      </c>
      <c r="I160"/>
    </row>
    <row r="161" spans="1:16" s="29" customFormat="1">
      <c r="A161" s="176"/>
      <c r="B161" s="234" t="s">
        <v>461</v>
      </c>
      <c r="C161" s="164" t="s">
        <v>26</v>
      </c>
      <c r="D161" s="165">
        <v>4425</v>
      </c>
      <c r="E161" s="166" t="s">
        <v>323</v>
      </c>
      <c r="F161" s="164" t="s">
        <v>53</v>
      </c>
      <c r="G161" s="164">
        <v>1.6890000000000001</v>
      </c>
      <c r="H161" s="225">
        <v>20.73</v>
      </c>
      <c r="I161"/>
    </row>
    <row r="162" spans="1:16" s="29" customFormat="1">
      <c r="A162" s="159"/>
      <c r="B162" s="234" t="s">
        <v>462</v>
      </c>
      <c r="C162" s="164" t="s">
        <v>26</v>
      </c>
      <c r="D162" s="165">
        <v>20247</v>
      </c>
      <c r="E162" s="166" t="s">
        <v>160</v>
      </c>
      <c r="F162" s="164" t="s">
        <v>37</v>
      </c>
      <c r="G162" s="164">
        <v>7.0000000000000007E-2</v>
      </c>
      <c r="H162" s="225">
        <v>21.22</v>
      </c>
      <c r="I162"/>
    </row>
    <row r="163" spans="1:16" s="29" customFormat="1">
      <c r="A163" s="159"/>
      <c r="B163" s="234" t="s">
        <v>463</v>
      </c>
      <c r="C163" s="164" t="s">
        <v>26</v>
      </c>
      <c r="D163" s="165">
        <v>39027</v>
      </c>
      <c r="E163" s="166" t="s">
        <v>161</v>
      </c>
      <c r="F163" s="164" t="s">
        <v>37</v>
      </c>
      <c r="G163" s="164">
        <v>0.05</v>
      </c>
      <c r="H163" s="225">
        <v>19.149999999999999</v>
      </c>
      <c r="I163"/>
    </row>
    <row r="164" spans="1:16" s="29" customFormat="1">
      <c r="A164" s="141"/>
      <c r="B164" s="234" t="s">
        <v>464</v>
      </c>
      <c r="C164" s="164" t="s">
        <v>26</v>
      </c>
      <c r="D164" s="165">
        <v>40568</v>
      </c>
      <c r="E164" s="166" t="s">
        <v>162</v>
      </c>
      <c r="F164" s="164" t="s">
        <v>37</v>
      </c>
      <c r="G164" s="164">
        <v>0.03</v>
      </c>
      <c r="H164" s="225">
        <v>19.309999999999999</v>
      </c>
      <c r="I164"/>
    </row>
    <row r="165" spans="1:16" s="29" customFormat="1">
      <c r="A165" s="141"/>
      <c r="B165" s="234" t="s">
        <v>465</v>
      </c>
      <c r="C165" s="164" t="s">
        <v>22</v>
      </c>
      <c r="D165" s="165">
        <v>88239</v>
      </c>
      <c r="E165" s="166" t="s">
        <v>134</v>
      </c>
      <c r="F165" s="164" t="s">
        <v>87</v>
      </c>
      <c r="G165" s="164">
        <v>0.40699999999999997</v>
      </c>
      <c r="H165" s="225">
        <v>17.059999999999999</v>
      </c>
      <c r="I165"/>
      <c r="J165"/>
      <c r="K165"/>
      <c r="L165"/>
      <c r="M165"/>
      <c r="N165"/>
      <c r="O165"/>
      <c r="P165"/>
    </row>
    <row r="166" spans="1:16" s="29" customFormat="1" ht="15.75" thickBot="1">
      <c r="A166" s="141"/>
      <c r="B166" s="235" t="s">
        <v>466</v>
      </c>
      <c r="C166" s="226" t="s">
        <v>22</v>
      </c>
      <c r="D166" s="227">
        <v>88262</v>
      </c>
      <c r="E166" s="228" t="s">
        <v>135</v>
      </c>
      <c r="F166" s="226" t="s">
        <v>87</v>
      </c>
      <c r="G166" s="226">
        <v>0.36699999999999999</v>
      </c>
      <c r="H166" s="229">
        <v>20.5</v>
      </c>
      <c r="I166"/>
      <c r="J166"/>
      <c r="K166"/>
      <c r="L166"/>
      <c r="M166"/>
      <c r="N166"/>
      <c r="O166"/>
      <c r="P166"/>
    </row>
    <row r="167" spans="1:16" ht="15.75">
      <c r="A167" s="141"/>
      <c r="B167" s="239" t="s">
        <v>163</v>
      </c>
      <c r="C167" s="195"/>
      <c r="D167" s="196"/>
      <c r="E167" s="184"/>
      <c r="F167" s="184"/>
      <c r="G167" s="185"/>
      <c r="H167" s="197"/>
    </row>
    <row r="168" spans="1:16" ht="24" thickBot="1">
      <c r="A168" s="141"/>
      <c r="B168" s="198">
        <v>6</v>
      </c>
      <c r="C168" s="179" t="s">
        <v>56</v>
      </c>
      <c r="D168" s="183"/>
      <c r="E168" s="180"/>
      <c r="F168" s="181"/>
      <c r="G168" s="183"/>
      <c r="H168" s="182"/>
    </row>
    <row r="169" spans="1:16" ht="25.5">
      <c r="A169" s="141"/>
      <c r="B169" s="221" t="s">
        <v>314</v>
      </c>
      <c r="C169" s="222" t="s">
        <v>20</v>
      </c>
      <c r="D169" s="223">
        <v>92398</v>
      </c>
      <c r="E169" s="222" t="s">
        <v>57</v>
      </c>
      <c r="F169" s="222" t="s">
        <v>24</v>
      </c>
      <c r="G169" s="223">
        <v>1</v>
      </c>
      <c r="H169" s="224">
        <v>52.57</v>
      </c>
    </row>
    <row r="170" spans="1:16">
      <c r="A170" s="141"/>
      <c r="B170" s="234" t="s">
        <v>467</v>
      </c>
      <c r="C170" s="164" t="s">
        <v>26</v>
      </c>
      <c r="D170" s="165" t="s">
        <v>339</v>
      </c>
      <c r="E170" s="166" t="s">
        <v>164</v>
      </c>
      <c r="F170" s="164" t="s">
        <v>21</v>
      </c>
      <c r="G170" s="164">
        <v>5.6800000000000003E-2</v>
      </c>
      <c r="H170" s="225">
        <v>62</v>
      </c>
    </row>
    <row r="171" spans="1:16">
      <c r="A171" s="141"/>
      <c r="B171" s="234" t="s">
        <v>468</v>
      </c>
      <c r="C171" s="164" t="s">
        <v>26</v>
      </c>
      <c r="D171" s="165" t="s">
        <v>340</v>
      </c>
      <c r="E171" s="166" t="s">
        <v>165</v>
      </c>
      <c r="F171" s="164" t="s">
        <v>21</v>
      </c>
      <c r="G171" s="164">
        <v>8.6999999999999994E-3</v>
      </c>
      <c r="H171" s="225">
        <v>47.45</v>
      </c>
    </row>
    <row r="172" spans="1:16" ht="39">
      <c r="A172" s="141"/>
      <c r="B172" s="234" t="s">
        <v>469</v>
      </c>
      <c r="C172" s="164" t="s">
        <v>26</v>
      </c>
      <c r="D172" s="165" t="s">
        <v>341</v>
      </c>
      <c r="E172" s="166" t="s">
        <v>166</v>
      </c>
      <c r="F172" s="164" t="s">
        <v>24</v>
      </c>
      <c r="G172" s="164">
        <v>1.0031000000000001</v>
      </c>
      <c r="H172" s="225">
        <v>39</v>
      </c>
    </row>
    <row r="173" spans="1:16">
      <c r="A173" s="141"/>
      <c r="B173" s="234" t="s">
        <v>470</v>
      </c>
      <c r="C173" s="164" t="s">
        <v>22</v>
      </c>
      <c r="D173" s="165" t="s">
        <v>342</v>
      </c>
      <c r="E173" s="166" t="s">
        <v>167</v>
      </c>
      <c r="F173" s="164" t="s">
        <v>87</v>
      </c>
      <c r="G173" s="164">
        <v>0.25309999999999999</v>
      </c>
      <c r="H173" s="225">
        <v>19.37</v>
      </c>
    </row>
    <row r="174" spans="1:16">
      <c r="A174" s="141"/>
      <c r="B174" s="234" t="s">
        <v>471</v>
      </c>
      <c r="C174" s="164" t="s">
        <v>22</v>
      </c>
      <c r="D174" s="165" t="s">
        <v>320</v>
      </c>
      <c r="E174" s="166" t="s">
        <v>86</v>
      </c>
      <c r="F174" s="164" t="s">
        <v>87</v>
      </c>
      <c r="G174" s="164">
        <v>0.25309999999999999</v>
      </c>
      <c r="H174" s="225">
        <v>17.11</v>
      </c>
    </row>
    <row r="175" spans="1:16" ht="26.25">
      <c r="A175" s="141"/>
      <c r="B175" s="234" t="s">
        <v>472</v>
      </c>
      <c r="C175" s="164" t="s">
        <v>22</v>
      </c>
      <c r="D175" s="165" t="s">
        <v>343</v>
      </c>
      <c r="E175" s="166" t="s">
        <v>168</v>
      </c>
      <c r="F175" s="164" t="s">
        <v>90</v>
      </c>
      <c r="G175" s="164">
        <v>5.4999999999999997E-3</v>
      </c>
      <c r="H175" s="225">
        <v>9.5</v>
      </c>
    </row>
    <row r="176" spans="1:16" ht="26.25" hidden="1">
      <c r="A176" s="141"/>
      <c r="B176" s="234" t="s">
        <v>473</v>
      </c>
      <c r="C176" s="164" t="s">
        <v>22</v>
      </c>
      <c r="D176" s="165" t="s">
        <v>344</v>
      </c>
      <c r="E176" s="166" t="s">
        <v>169</v>
      </c>
      <c r="F176" s="164" t="s">
        <v>92</v>
      </c>
      <c r="G176" s="164">
        <v>0.1211</v>
      </c>
      <c r="H176" s="225">
        <v>0.7</v>
      </c>
    </row>
    <row r="177" spans="1:16" ht="39">
      <c r="A177" s="141"/>
      <c r="B177" s="234" t="s">
        <v>474</v>
      </c>
      <c r="C177" s="164" t="s">
        <v>22</v>
      </c>
      <c r="D177" s="165" t="s">
        <v>345</v>
      </c>
      <c r="E177" s="166" t="s">
        <v>170</v>
      </c>
      <c r="F177" s="164" t="s">
        <v>90</v>
      </c>
      <c r="G177" s="164">
        <v>3.7000000000000002E-3</v>
      </c>
      <c r="H177" s="225">
        <v>20.94</v>
      </c>
    </row>
    <row r="178" spans="1:16" ht="39.75" thickBot="1">
      <c r="A178" s="141"/>
      <c r="B178" s="235" t="s">
        <v>475</v>
      </c>
      <c r="C178" s="226" t="s">
        <v>22</v>
      </c>
      <c r="D178" s="227" t="s">
        <v>346</v>
      </c>
      <c r="E178" s="228" t="s">
        <v>171</v>
      </c>
      <c r="F178" s="226" t="s">
        <v>92</v>
      </c>
      <c r="G178" s="226">
        <v>0.12280000000000001</v>
      </c>
      <c r="H178" s="229">
        <v>0.81</v>
      </c>
    </row>
    <row r="179" spans="1:16" ht="15.75" thickBot="1">
      <c r="A179" s="141"/>
      <c r="B179" s="241"/>
      <c r="C179" s="186"/>
      <c r="D179" s="187"/>
      <c r="E179" s="186"/>
      <c r="F179" s="186"/>
      <c r="G179" s="187"/>
      <c r="H179" s="175"/>
    </row>
    <row r="180" spans="1:16" ht="25.5">
      <c r="A180" s="141"/>
      <c r="B180" s="221" t="s">
        <v>321</v>
      </c>
      <c r="C180" s="222" t="s">
        <v>22</v>
      </c>
      <c r="D180" s="223">
        <v>97912</v>
      </c>
      <c r="E180" s="222" t="s">
        <v>58</v>
      </c>
      <c r="F180" s="222" t="s">
        <v>59</v>
      </c>
      <c r="G180" s="223">
        <v>1</v>
      </c>
      <c r="H180" s="224">
        <v>2.42</v>
      </c>
    </row>
    <row r="181" spans="1:16" ht="26.25">
      <c r="A181" s="177"/>
      <c r="B181" s="234" t="s">
        <v>476</v>
      </c>
      <c r="C181" s="164" t="s">
        <v>22</v>
      </c>
      <c r="D181" s="165">
        <v>67826</v>
      </c>
      <c r="E181" s="166" t="s">
        <v>172</v>
      </c>
      <c r="F181" s="164" t="s">
        <v>90</v>
      </c>
      <c r="G181" s="164">
        <v>1.7500000000000002E-2</v>
      </c>
      <c r="H181" s="225">
        <v>121.92</v>
      </c>
    </row>
    <row r="182" spans="1:16" ht="27" thickBot="1">
      <c r="A182" s="177"/>
      <c r="B182" s="235" t="s">
        <v>477</v>
      </c>
      <c r="C182" s="226" t="s">
        <v>22</v>
      </c>
      <c r="D182" s="227">
        <v>67827</v>
      </c>
      <c r="E182" s="228" t="s">
        <v>173</v>
      </c>
      <c r="F182" s="226" t="s">
        <v>92</v>
      </c>
      <c r="G182" s="226">
        <v>7.4999999999999997E-3</v>
      </c>
      <c r="H182" s="229">
        <v>39.71</v>
      </c>
      <c r="I182" s="56"/>
    </row>
    <row r="183" spans="1:16" ht="15.75">
      <c r="A183" s="177"/>
      <c r="B183" s="195"/>
      <c r="C183" s="195"/>
      <c r="D183" s="205"/>
      <c r="E183" s="195"/>
      <c r="F183" s="195"/>
      <c r="G183" s="205"/>
      <c r="H183" s="195"/>
      <c r="I183" s="141"/>
      <c r="J183" s="141"/>
      <c r="K183" s="141"/>
      <c r="L183" s="141"/>
      <c r="M183" s="141"/>
      <c r="N183" s="141"/>
      <c r="O183" s="141"/>
      <c r="P183" s="141"/>
    </row>
    <row r="184" spans="1:16" ht="24" thickBot="1">
      <c r="A184" s="177"/>
      <c r="B184" s="198">
        <v>7</v>
      </c>
      <c r="C184" s="179" t="s">
        <v>50</v>
      </c>
      <c r="D184" s="183"/>
      <c r="E184" s="180"/>
      <c r="F184" s="181"/>
      <c r="G184" s="183"/>
      <c r="H184" s="182"/>
      <c r="I184" s="56"/>
      <c r="J184" s="56"/>
      <c r="K184" s="56"/>
      <c r="L184" s="56"/>
      <c r="M184" s="56"/>
      <c r="N184" s="56"/>
      <c r="O184" s="56"/>
      <c r="P184" s="56"/>
    </row>
    <row r="185" spans="1:16" s="141" customFormat="1">
      <c r="A185" s="177"/>
      <c r="B185" s="221" t="s">
        <v>315</v>
      </c>
      <c r="C185" s="222" t="s">
        <v>22</v>
      </c>
      <c r="D185" s="230">
        <v>7</v>
      </c>
      <c r="E185" s="222" t="s">
        <v>328</v>
      </c>
      <c r="F185" s="222" t="s">
        <v>24</v>
      </c>
      <c r="G185" s="223">
        <v>1</v>
      </c>
      <c r="H185" s="224">
        <v>154.22999999999999</v>
      </c>
      <c r="I185" s="56"/>
      <c r="J185" s="56"/>
      <c r="K185" s="56"/>
      <c r="L185" s="56"/>
      <c r="M185" s="56"/>
      <c r="N185" s="56"/>
      <c r="O185" s="56"/>
      <c r="P185" s="56"/>
    </row>
    <row r="186" spans="1:16" s="56" customFormat="1">
      <c r="A186" s="177"/>
      <c r="B186" s="234" t="s">
        <v>478</v>
      </c>
      <c r="C186" s="164" t="s">
        <v>26</v>
      </c>
      <c r="D186" s="165">
        <v>5065</v>
      </c>
      <c r="E186" s="166" t="s">
        <v>174</v>
      </c>
      <c r="F186" s="164" t="s">
        <v>37</v>
      </c>
      <c r="G186" s="164">
        <v>8.3000000000000001E-3</v>
      </c>
      <c r="H186" s="225">
        <v>36.450000000000003</v>
      </c>
    </row>
    <row r="187" spans="1:16" s="56" customFormat="1">
      <c r="A187" s="141"/>
      <c r="B187" s="234" t="s">
        <v>479</v>
      </c>
      <c r="C187" s="164" t="s">
        <v>26</v>
      </c>
      <c r="D187" s="165">
        <v>6178</v>
      </c>
      <c r="E187" s="166" t="s">
        <v>325</v>
      </c>
      <c r="F187" s="164" t="s">
        <v>24</v>
      </c>
      <c r="G187" s="164">
        <v>1.075</v>
      </c>
      <c r="H187" s="225">
        <v>129.72</v>
      </c>
      <c r="J187"/>
      <c r="K187"/>
      <c r="L187"/>
      <c r="M187"/>
      <c r="N187"/>
      <c r="O187"/>
      <c r="P187"/>
    </row>
    <row r="188" spans="1:16" s="56" customFormat="1">
      <c r="A188" s="141"/>
      <c r="B188" s="234" t="s">
        <v>480</v>
      </c>
      <c r="C188" s="164" t="s">
        <v>22</v>
      </c>
      <c r="D188" s="165">
        <v>88316</v>
      </c>
      <c r="E188" s="166" t="s">
        <v>86</v>
      </c>
      <c r="F188" s="164" t="s">
        <v>87</v>
      </c>
      <c r="G188" s="164">
        <v>0.19259999999999999</v>
      </c>
      <c r="H188" s="225">
        <v>17.11</v>
      </c>
      <c r="J188"/>
      <c r="K188"/>
      <c r="L188"/>
      <c r="M188"/>
      <c r="N188"/>
      <c r="O188"/>
      <c r="P188"/>
    </row>
    <row r="189" spans="1:16" ht="15.75" thickBot="1">
      <c r="A189" s="141"/>
      <c r="B189" s="235" t="s">
        <v>481</v>
      </c>
      <c r="C189" s="226" t="s">
        <v>22</v>
      </c>
      <c r="D189" s="227">
        <v>88320</v>
      </c>
      <c r="E189" s="228" t="s">
        <v>175</v>
      </c>
      <c r="F189" s="226" t="s">
        <v>87</v>
      </c>
      <c r="G189" s="226">
        <v>0.46239999999999998</v>
      </c>
      <c r="H189" s="229">
        <v>24.19</v>
      </c>
      <c r="I189" s="56"/>
    </row>
    <row r="190" spans="1:16" ht="15.75" thickBot="1">
      <c r="A190" s="141"/>
      <c r="B190" s="241"/>
      <c r="C190" s="206"/>
      <c r="D190" s="207"/>
      <c r="E190" s="138"/>
      <c r="F190" s="138"/>
      <c r="G190" s="207"/>
      <c r="H190" s="139"/>
      <c r="I190" s="56"/>
    </row>
    <row r="191" spans="1:16">
      <c r="A191" s="141"/>
      <c r="B191" s="248" t="s">
        <v>326</v>
      </c>
      <c r="C191" s="222" t="s">
        <v>22</v>
      </c>
      <c r="D191" s="223">
        <v>102193</v>
      </c>
      <c r="E191" s="222" t="s">
        <v>51</v>
      </c>
      <c r="F191" s="222" t="s">
        <v>24</v>
      </c>
      <c r="G191" s="223">
        <v>1</v>
      </c>
      <c r="H191" s="224">
        <v>1.48</v>
      </c>
      <c r="I191" s="56"/>
    </row>
    <row r="192" spans="1:16">
      <c r="A192" s="141"/>
      <c r="B192" s="234" t="s">
        <v>482</v>
      </c>
      <c r="C192" s="164" t="s">
        <v>26</v>
      </c>
      <c r="D192" s="165" t="s">
        <v>337</v>
      </c>
      <c r="E192" s="166" t="s">
        <v>176</v>
      </c>
      <c r="F192" s="164" t="s">
        <v>34</v>
      </c>
      <c r="G192" s="164">
        <v>0.4</v>
      </c>
      <c r="H192" s="225">
        <v>0.78</v>
      </c>
      <c r="I192" s="56"/>
    </row>
    <row r="193" spans="1:16" ht="15.75" thickBot="1">
      <c r="A193" s="141"/>
      <c r="B193" s="235" t="s">
        <v>483</v>
      </c>
      <c r="C193" s="226" t="s">
        <v>22</v>
      </c>
      <c r="D193" s="227" t="s">
        <v>338</v>
      </c>
      <c r="E193" s="228" t="s">
        <v>177</v>
      </c>
      <c r="F193" s="226" t="s">
        <v>87</v>
      </c>
      <c r="G193" s="226">
        <v>5.4100000000000002E-2</v>
      </c>
      <c r="H193" s="229">
        <v>21.7</v>
      </c>
      <c r="I193" s="141"/>
      <c r="J193" s="141"/>
      <c r="K193" s="141"/>
      <c r="L193" s="141"/>
      <c r="M193" s="141"/>
      <c r="N193" s="141"/>
      <c r="O193" s="141"/>
      <c r="P193" s="141"/>
    </row>
    <row r="194" spans="1:16" ht="23.25">
      <c r="A194" s="141"/>
      <c r="B194" s="208"/>
      <c r="C194" s="209"/>
      <c r="D194" s="210"/>
      <c r="E194" s="211"/>
      <c r="F194" s="212"/>
      <c r="G194" s="213"/>
      <c r="H194" s="214"/>
      <c r="I194" s="141"/>
      <c r="J194" s="141"/>
      <c r="K194" s="141"/>
      <c r="L194" s="141"/>
      <c r="M194" s="141"/>
      <c r="N194" s="141"/>
      <c r="O194" s="141"/>
      <c r="P194" s="141"/>
    </row>
    <row r="195" spans="1:16" s="141" customFormat="1" ht="24" thickBot="1">
      <c r="B195" s="198">
        <v>8</v>
      </c>
      <c r="C195" s="179" t="s">
        <v>319</v>
      </c>
      <c r="D195" s="215"/>
      <c r="E195" s="215"/>
      <c r="F195" s="181"/>
      <c r="G195" s="183"/>
      <c r="H195" s="182"/>
      <c r="I195" s="56"/>
      <c r="J195"/>
      <c r="K195"/>
      <c r="L195"/>
      <c r="M195"/>
      <c r="N195"/>
      <c r="O195"/>
      <c r="P195"/>
    </row>
    <row r="196" spans="1:16" s="141" customFormat="1" ht="15.75" thickBot="1">
      <c r="B196" s="249" t="s">
        <v>316</v>
      </c>
      <c r="C196" s="231" t="s">
        <v>26</v>
      </c>
      <c r="D196" s="243">
        <v>8</v>
      </c>
      <c r="E196" s="231" t="s">
        <v>336</v>
      </c>
      <c r="F196" s="231" t="s">
        <v>34</v>
      </c>
      <c r="G196" s="232">
        <v>1</v>
      </c>
      <c r="H196" s="233">
        <v>381.4</v>
      </c>
      <c r="I196" s="56"/>
      <c r="J196"/>
      <c r="K196"/>
      <c r="L196"/>
      <c r="M196"/>
      <c r="N196"/>
      <c r="O196"/>
      <c r="P196"/>
    </row>
    <row r="197" spans="1:16" ht="18.75">
      <c r="A197" s="141"/>
      <c r="B197" s="189"/>
      <c r="C197" s="189"/>
      <c r="D197" s="185"/>
      <c r="E197" s="189"/>
      <c r="F197" s="189"/>
      <c r="G197" s="185"/>
      <c r="H197" s="214"/>
      <c r="I197" s="56"/>
      <c r="J197" s="56"/>
      <c r="K197" s="56"/>
      <c r="L197" s="56"/>
      <c r="M197" s="56"/>
      <c r="N197" s="56"/>
      <c r="O197" s="56"/>
      <c r="P197" s="56"/>
    </row>
    <row r="198" spans="1:16" ht="24" thickBot="1">
      <c r="A198" s="141"/>
      <c r="B198" s="198">
        <v>9</v>
      </c>
      <c r="C198" s="179" t="s">
        <v>52</v>
      </c>
      <c r="D198" s="183"/>
      <c r="E198" s="180"/>
      <c r="F198" s="181"/>
      <c r="G198" s="183"/>
      <c r="H198" s="182"/>
      <c r="I198" s="56"/>
      <c r="J198" s="56"/>
      <c r="K198" s="56"/>
      <c r="L198" s="56"/>
      <c r="M198" s="56"/>
      <c r="N198" s="56"/>
      <c r="O198" s="56"/>
      <c r="P198" s="56"/>
    </row>
    <row r="199" spans="1:16" s="56" customFormat="1" ht="38.25">
      <c r="A199" s="141"/>
      <c r="B199" s="221" t="s">
        <v>317</v>
      </c>
      <c r="C199" s="222" t="s">
        <v>22</v>
      </c>
      <c r="D199" s="223">
        <v>99839</v>
      </c>
      <c r="E199" s="222" t="s">
        <v>178</v>
      </c>
      <c r="F199" s="222" t="s">
        <v>53</v>
      </c>
      <c r="G199" s="223">
        <v>1</v>
      </c>
      <c r="H199" s="224">
        <v>431.72</v>
      </c>
    </row>
    <row r="200" spans="1:16" s="56" customFormat="1">
      <c r="A200" s="141"/>
      <c r="B200" s="234" t="s">
        <v>484</v>
      </c>
      <c r="C200" s="164" t="s">
        <v>26</v>
      </c>
      <c r="D200" s="165">
        <v>546</v>
      </c>
      <c r="E200" s="166" t="s">
        <v>179</v>
      </c>
      <c r="F200" s="164" t="s">
        <v>37</v>
      </c>
      <c r="G200" s="164">
        <v>9.2240000000000002</v>
      </c>
      <c r="H200" s="225">
        <v>8.9600000000000009</v>
      </c>
    </row>
    <row r="201" spans="1:16" s="56" customFormat="1">
      <c r="A201" s="141"/>
      <c r="B201" s="234" t="s">
        <v>485</v>
      </c>
      <c r="C201" s="164" t="s">
        <v>26</v>
      </c>
      <c r="D201" s="165">
        <v>1332</v>
      </c>
      <c r="E201" s="166" t="s">
        <v>180</v>
      </c>
      <c r="F201" s="164" t="s">
        <v>37</v>
      </c>
      <c r="G201" s="164">
        <v>0.89600000000000002</v>
      </c>
      <c r="H201" s="225">
        <v>9.8800000000000008</v>
      </c>
    </row>
    <row r="202" spans="1:16" s="56" customFormat="1">
      <c r="A202" s="141"/>
      <c r="B202" s="234" t="s">
        <v>486</v>
      </c>
      <c r="C202" s="164" t="s">
        <v>26</v>
      </c>
      <c r="D202" s="165">
        <v>11002</v>
      </c>
      <c r="E202" s="166" t="s">
        <v>181</v>
      </c>
      <c r="F202" s="164" t="s">
        <v>37</v>
      </c>
      <c r="G202" s="164">
        <v>7.0999999999999994E-2</v>
      </c>
      <c r="H202" s="225">
        <v>39.07</v>
      </c>
    </row>
    <row r="203" spans="1:16" s="56" customFormat="1">
      <c r="A203" s="141"/>
      <c r="B203" s="234" t="s">
        <v>487</v>
      </c>
      <c r="C203" s="164" t="s">
        <v>26</v>
      </c>
      <c r="D203" s="165">
        <v>11964</v>
      </c>
      <c r="E203" s="166" t="s">
        <v>182</v>
      </c>
      <c r="F203" s="164" t="s">
        <v>34</v>
      </c>
      <c r="G203" s="164">
        <v>3.3330000000000002</v>
      </c>
      <c r="H203" s="225">
        <v>1.26</v>
      </c>
    </row>
    <row r="204" spans="1:16" s="56" customFormat="1" ht="26.25">
      <c r="A204" s="160"/>
      <c r="B204" s="234" t="s">
        <v>488</v>
      </c>
      <c r="C204" s="164" t="s">
        <v>26</v>
      </c>
      <c r="D204" s="165">
        <v>21012</v>
      </c>
      <c r="E204" s="166" t="s">
        <v>183</v>
      </c>
      <c r="F204" s="164" t="s">
        <v>53</v>
      </c>
      <c r="G204" s="164">
        <v>0.9</v>
      </c>
      <c r="H204" s="225">
        <v>60.6</v>
      </c>
    </row>
    <row r="205" spans="1:16" s="56" customFormat="1">
      <c r="A205" s="141"/>
      <c r="B205" s="234" t="s">
        <v>489</v>
      </c>
      <c r="C205" s="164" t="s">
        <v>26</v>
      </c>
      <c r="D205" s="165">
        <v>21013</v>
      </c>
      <c r="E205" s="166" t="s">
        <v>184</v>
      </c>
      <c r="F205" s="164" t="s">
        <v>53</v>
      </c>
      <c r="G205" s="164">
        <v>1.0289999999999999</v>
      </c>
      <c r="H205" s="225">
        <v>79.09</v>
      </c>
    </row>
    <row r="206" spans="1:16" s="56" customFormat="1">
      <c r="A206" s="141"/>
      <c r="B206" s="234" t="s">
        <v>490</v>
      </c>
      <c r="C206" s="164" t="s">
        <v>22</v>
      </c>
      <c r="D206" s="165">
        <v>88251</v>
      </c>
      <c r="E206" s="166" t="s">
        <v>185</v>
      </c>
      <c r="F206" s="164" t="s">
        <v>87</v>
      </c>
      <c r="G206" s="164">
        <v>4.7480000000000002</v>
      </c>
      <c r="H206" s="225">
        <v>16.489999999999998</v>
      </c>
    </row>
    <row r="207" spans="1:16" s="56" customFormat="1" ht="15.75" thickBot="1">
      <c r="A207" s="141"/>
      <c r="B207" s="235" t="s">
        <v>491</v>
      </c>
      <c r="C207" s="226" t="s">
        <v>22</v>
      </c>
      <c r="D207" s="227">
        <v>88315</v>
      </c>
      <c r="E207" s="228" t="s">
        <v>186</v>
      </c>
      <c r="F207" s="226" t="s">
        <v>87</v>
      </c>
      <c r="G207" s="226">
        <v>5.78</v>
      </c>
      <c r="H207" s="229">
        <v>20.6</v>
      </c>
    </row>
    <row r="208" spans="1:16" s="56" customFormat="1">
      <c r="A208" s="141"/>
      <c r="B208" s="172"/>
      <c r="C208" s="206"/>
      <c r="D208" s="207"/>
      <c r="E208" s="138"/>
      <c r="F208" s="138"/>
      <c r="G208" s="216"/>
      <c r="H208" s="139"/>
    </row>
    <row r="209" spans="1:9" ht="24" thickBot="1">
      <c r="A209" s="141"/>
      <c r="B209" s="198">
        <v>10</v>
      </c>
      <c r="C209" s="179" t="s">
        <v>54</v>
      </c>
      <c r="D209" s="183"/>
      <c r="E209" s="180"/>
      <c r="F209" s="181"/>
      <c r="G209" s="183"/>
      <c r="H209" s="182"/>
      <c r="I209" s="55"/>
    </row>
    <row r="210" spans="1:9">
      <c r="A210" s="141"/>
      <c r="B210" s="248" t="s">
        <v>492</v>
      </c>
      <c r="C210" s="222" t="s">
        <v>22</v>
      </c>
      <c r="D210" s="223">
        <v>102217</v>
      </c>
      <c r="E210" s="222" t="s">
        <v>55</v>
      </c>
      <c r="F210" s="222" t="s">
        <v>24</v>
      </c>
      <c r="G210" s="223">
        <v>1</v>
      </c>
      <c r="H210" s="224">
        <v>12.45</v>
      </c>
    </row>
    <row r="211" spans="1:9">
      <c r="A211" s="141"/>
      <c r="B211" s="234" t="s">
        <v>493</v>
      </c>
      <c r="C211" s="164" t="s">
        <v>26</v>
      </c>
      <c r="D211" s="165">
        <v>5318</v>
      </c>
      <c r="E211" s="166" t="s">
        <v>187</v>
      </c>
      <c r="F211" s="164" t="s">
        <v>128</v>
      </c>
      <c r="G211" s="164">
        <v>2.1299999999999999E-2</v>
      </c>
      <c r="H211" s="225">
        <v>17.98</v>
      </c>
    </row>
    <row r="212" spans="1:9">
      <c r="A212" s="141"/>
      <c r="B212" s="234" t="s">
        <v>494</v>
      </c>
      <c r="C212" s="164" t="s">
        <v>26</v>
      </c>
      <c r="D212" s="165">
        <v>43776</v>
      </c>
      <c r="E212" s="166" t="s">
        <v>188</v>
      </c>
      <c r="F212" s="164" t="s">
        <v>128</v>
      </c>
      <c r="G212" s="164">
        <v>0.21299999999999999</v>
      </c>
      <c r="H212" s="225">
        <v>17.95</v>
      </c>
    </row>
    <row r="213" spans="1:9" ht="15.75" thickBot="1">
      <c r="A213" s="141"/>
      <c r="B213" s="234" t="s">
        <v>495</v>
      </c>
      <c r="C213" s="226" t="s">
        <v>22</v>
      </c>
      <c r="D213" s="227">
        <v>88310</v>
      </c>
      <c r="E213" s="228" t="s">
        <v>177</v>
      </c>
      <c r="F213" s="226" t="s">
        <v>87</v>
      </c>
      <c r="G213" s="226">
        <v>0.3805</v>
      </c>
      <c r="H213" s="229">
        <v>21.7</v>
      </c>
    </row>
    <row r="214" spans="1:9">
      <c r="A214" s="141"/>
      <c r="B214" s="170"/>
      <c r="C214" s="170"/>
      <c r="D214" s="173"/>
      <c r="E214" s="170"/>
      <c r="F214" s="170"/>
      <c r="G214" s="170"/>
      <c r="H214" s="170"/>
    </row>
    <row r="215" spans="1:9">
      <c r="A215" s="141"/>
    </row>
    <row r="216" spans="1:9">
      <c r="A216" s="141"/>
    </row>
    <row r="217" spans="1:9">
      <c r="B217" s="36" t="s">
        <v>330</v>
      </c>
    </row>
    <row r="218" spans="1:9">
      <c r="B218" s="36"/>
    </row>
    <row r="219" spans="1:9">
      <c r="B219" s="36" t="s">
        <v>331</v>
      </c>
    </row>
    <row r="220" spans="1:9">
      <c r="B220" s="36"/>
    </row>
    <row r="221" spans="1:9">
      <c r="B221" s="36" t="s">
        <v>335</v>
      </c>
    </row>
    <row r="222" spans="1:9">
      <c r="B222" s="36" t="s">
        <v>334</v>
      </c>
    </row>
    <row r="223" spans="1:9">
      <c r="B223" s="36"/>
    </row>
    <row r="224" spans="1:9">
      <c r="B224" t="s">
        <v>332</v>
      </c>
    </row>
    <row r="225" spans="2:2"/>
    <row r="226" spans="2:2">
      <c r="B226" s="36" t="s">
        <v>333</v>
      </c>
    </row>
    <row r="227" spans="2:2"/>
    <row r="228" spans="2:2">
      <c r="B228" s="36" t="s">
        <v>496</v>
      </c>
    </row>
    <row r="229" spans="2:2">
      <c r="B229" s="36" t="s">
        <v>497</v>
      </c>
    </row>
    <row r="230" spans="2:2">
      <c r="B230" s="36"/>
    </row>
    <row r="231" spans="2:2">
      <c r="B231" s="36" t="s">
        <v>498</v>
      </c>
    </row>
    <row r="232" spans="2:2"/>
    <row r="233" spans="2:2">
      <c r="B233" s="36" t="s">
        <v>499</v>
      </c>
    </row>
    <row r="234" spans="2:2">
      <c r="B234" s="36"/>
    </row>
    <row r="235" spans="2:2">
      <c r="B235" s="36" t="s">
        <v>500</v>
      </c>
    </row>
    <row r="236" spans="2:2">
      <c r="B236" s="36"/>
    </row>
    <row r="237" spans="2:2">
      <c r="B237" s="36" t="s">
        <v>499</v>
      </c>
    </row>
    <row r="238" spans="2:2">
      <c r="B238" s="36"/>
    </row>
    <row r="239" spans="2:2">
      <c r="B239" s="36" t="s">
        <v>501</v>
      </c>
    </row>
    <row r="240" spans="2:2">
      <c r="B240" s="36"/>
    </row>
    <row r="241" spans="2:2">
      <c r="B241" s="36" t="s">
        <v>502</v>
      </c>
    </row>
    <row r="242" spans="2:2">
      <c r="B242" s="36" t="s">
        <v>503</v>
      </c>
    </row>
    <row r="243" spans="2:2">
      <c r="B243" s="36"/>
    </row>
    <row r="244" spans="2:2">
      <c r="B244" s="36" t="s">
        <v>504</v>
      </c>
    </row>
    <row r="245" spans="2:2">
      <c r="B245" s="36" t="s">
        <v>505</v>
      </c>
    </row>
    <row r="246" spans="2:2"/>
    <row r="247" spans="2:2">
      <c r="B247" s="36" t="s">
        <v>506</v>
      </c>
    </row>
    <row r="248" spans="2:2">
      <c r="B248" s="36" t="s">
        <v>507</v>
      </c>
    </row>
    <row r="249" spans="2:2"/>
    <row r="250" spans="2:2">
      <c r="B250" s="36" t="s">
        <v>508</v>
      </c>
    </row>
    <row r="251" spans="2:2"/>
    <row r="252" spans="2:2">
      <c r="B252" s="36" t="s">
        <v>509</v>
      </c>
    </row>
    <row r="253" spans="2:2">
      <c r="B253" s="36" t="s">
        <v>510</v>
      </c>
    </row>
    <row r="254" spans="2:2"/>
    <row r="255" spans="2:2">
      <c r="B255" s="36" t="s">
        <v>514</v>
      </c>
    </row>
    <row r="256" spans="2:2"/>
    <row r="257" spans="2:2">
      <c r="B257" s="36" t="s">
        <v>511</v>
      </c>
    </row>
    <row r="258" spans="2:2"/>
    <row r="259" spans="2:2">
      <c r="B259" s="36" t="s">
        <v>512</v>
      </c>
    </row>
    <row r="260" spans="2:2"/>
    <row r="261" spans="2:2">
      <c r="B261" s="36" t="s">
        <v>513</v>
      </c>
    </row>
    <row r="262" spans="2:2"/>
    <row r="263" spans="2:2"/>
    <row r="264" spans="2:2"/>
    <row r="265" spans="2:2"/>
    <row r="266" spans="2:2"/>
    <row r="267" spans="2:2"/>
    <row r="268" spans="2:2"/>
    <row r="269" spans="2:2"/>
    <row r="270" spans="2:2"/>
    <row r="271" spans="2:2"/>
    <row r="272" spans="2: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3">
    <mergeCell ref="D195:E195"/>
    <mergeCell ref="A181:A186"/>
    <mergeCell ref="A160:A161"/>
  </mergeCells>
  <phoneticPr fontId="4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"/>
  <sheetViews>
    <sheetView showGridLines="0" topLeftCell="A7" workbookViewId="0">
      <selection activeCell="A14" sqref="A14:XFD14"/>
    </sheetView>
  </sheetViews>
  <sheetFormatPr defaultColWidth="0" defaultRowHeight="15" zeroHeight="1"/>
  <cols>
    <col min="1" max="1" width="2.7109375" customWidth="1"/>
    <col min="2" max="2" width="26.140625" style="60" bestFit="1" customWidth="1"/>
    <col min="3" max="3" width="21.42578125" style="60" customWidth="1"/>
    <col min="4" max="4" width="11.85546875" style="60" customWidth="1"/>
    <col min="5" max="5" width="13.85546875" style="60" bestFit="1" customWidth="1"/>
    <col min="6" max="6" width="20.42578125" style="60" customWidth="1"/>
    <col min="7" max="7" width="14.85546875" style="60" customWidth="1"/>
    <col min="8" max="8" width="4.28515625" style="60" customWidth="1"/>
    <col min="9" max="9" width="20.28515625" hidden="1"/>
    <col min="10" max="11" width="8.85546875" hidden="1"/>
    <col min="12" max="12" width="26.85546875" hidden="1"/>
    <col min="13" max="13" width="11.140625" hidden="1"/>
    <col min="14" max="14" width="8.85546875" hidden="1"/>
    <col min="15" max="15" width="12.5703125" hidden="1"/>
    <col min="16" max="16383" width="8.85546875" hidden="1"/>
    <col min="16384" max="16384" width="1.7109375" hidden="1"/>
  </cols>
  <sheetData>
    <row r="1" spans="2:15">
      <c r="B1"/>
      <c r="C1"/>
      <c r="D1"/>
      <c r="E1"/>
      <c r="F1"/>
      <c r="G1"/>
      <c r="H1"/>
    </row>
    <row r="2" spans="2:15" ht="32.450000000000003" customHeight="1">
      <c r="B2" s="149" t="s">
        <v>60</v>
      </c>
      <c r="C2" s="149"/>
      <c r="D2" s="149"/>
      <c r="E2" s="149"/>
      <c r="F2" s="149"/>
      <c r="G2" s="149"/>
      <c r="H2"/>
    </row>
    <row r="3" spans="2:15" s="4" customFormat="1" ht="18" customHeight="1">
      <c r="B3" s="39" t="s">
        <v>61</v>
      </c>
      <c r="C3" s="6" t="s">
        <v>62</v>
      </c>
      <c r="D3" s="6" t="s">
        <v>3</v>
      </c>
      <c r="E3" s="6" t="s">
        <v>63</v>
      </c>
      <c r="F3" s="6" t="s">
        <v>64</v>
      </c>
      <c r="G3" s="6" t="s">
        <v>65</v>
      </c>
      <c r="O3" s="50"/>
    </row>
    <row r="4" spans="2:15" ht="19.899999999999999" customHeight="1">
      <c r="B4" s="7" t="s">
        <v>66</v>
      </c>
      <c r="C4" s="7" t="s">
        <v>67</v>
      </c>
      <c r="D4" s="7" t="s">
        <v>68</v>
      </c>
      <c r="E4" s="8">
        <v>1824.26</v>
      </c>
      <c r="F4" s="9">
        <v>68.25</v>
      </c>
      <c r="G4" s="5">
        <f>PRODUCT(E4*F4)</f>
        <v>124505.745</v>
      </c>
      <c r="H4"/>
      <c r="O4" s="51"/>
    </row>
    <row r="5" spans="2:15" ht="19.899999999999999" customHeight="1">
      <c r="B5" s="11" t="s">
        <v>69</v>
      </c>
      <c r="C5"/>
      <c r="D5"/>
      <c r="E5"/>
      <c r="F5" s="12"/>
      <c r="G5" s="12"/>
      <c r="H5" s="12"/>
      <c r="N5" s="54"/>
      <c r="O5" s="53"/>
    </row>
    <row r="6" spans="2:15" ht="24.2" customHeight="1">
      <c r="B6"/>
      <c r="C6"/>
      <c r="D6"/>
      <c r="E6"/>
      <c r="F6"/>
      <c r="G6" s="10"/>
      <c r="H6"/>
      <c r="O6" s="52"/>
    </row>
    <row r="7" spans="2:15" ht="26.25">
      <c r="B7" s="49" t="s">
        <v>70</v>
      </c>
      <c r="C7" s="150" t="s">
        <v>71</v>
      </c>
      <c r="D7" s="151"/>
      <c r="E7" s="49" t="s">
        <v>72</v>
      </c>
      <c r="F7" s="49" t="s">
        <v>73</v>
      </c>
      <c r="G7" s="63"/>
      <c r="H7"/>
      <c r="O7" s="52"/>
    </row>
    <row r="8" spans="2:15" ht="15.75">
      <c r="B8" s="7" t="s">
        <v>74</v>
      </c>
      <c r="C8" s="64">
        <v>0.05</v>
      </c>
      <c r="D8" s="64">
        <v>7.0000000000000007E-2</v>
      </c>
      <c r="E8" s="65">
        <v>9213.5560000000005</v>
      </c>
      <c r="F8" s="62">
        <f t="shared" ref="F8:F18" si="0">E8/$E$19</f>
        <v>7.4001051116155334E-2</v>
      </c>
      <c r="G8"/>
      <c r="H8"/>
    </row>
    <row r="9" spans="2:15" ht="15.75">
      <c r="B9" s="16" t="s">
        <v>35</v>
      </c>
      <c r="C9" s="64">
        <v>0.08</v>
      </c>
      <c r="D9" s="64">
        <v>0.12</v>
      </c>
      <c r="E9" s="8">
        <v>25874.749200000002</v>
      </c>
      <c r="F9" s="62">
        <f t="shared" si="0"/>
        <v>0.20781972108997865</v>
      </c>
      <c r="G9"/>
      <c r="H9"/>
    </row>
    <row r="10" spans="2:15" ht="15.75">
      <c r="B10" s="16" t="s">
        <v>75</v>
      </c>
      <c r="C10" s="64">
        <v>0.14000000000000001</v>
      </c>
      <c r="D10" s="64">
        <v>0.2</v>
      </c>
      <c r="E10" s="8">
        <v>16646.628036000002</v>
      </c>
      <c r="F10" s="62">
        <f t="shared" si="0"/>
        <v>0.13370168610291841</v>
      </c>
      <c r="G10"/>
      <c r="H10"/>
    </row>
    <row r="11" spans="2:15" ht="15.75">
      <c r="B11" s="16" t="s">
        <v>76</v>
      </c>
      <c r="C11" s="64">
        <v>0.08</v>
      </c>
      <c r="D11" s="64">
        <v>0.12</v>
      </c>
      <c r="E11" s="8">
        <v>8613.7152000000006</v>
      </c>
      <c r="F11" s="62">
        <f t="shared" si="0"/>
        <v>6.9183275036826627E-2</v>
      </c>
      <c r="G11"/>
      <c r="H11"/>
    </row>
    <row r="12" spans="2:15" ht="15.75">
      <c r="B12" s="16" t="s">
        <v>77</v>
      </c>
      <c r="C12" s="64">
        <v>0.06</v>
      </c>
      <c r="D12" s="64">
        <v>0.08</v>
      </c>
      <c r="E12" s="8">
        <v>8028.0792000000001</v>
      </c>
      <c r="F12" s="62">
        <f t="shared" si="0"/>
        <v>6.4479588472001831E-2</v>
      </c>
      <c r="G12" s="36"/>
      <c r="H12"/>
    </row>
    <row r="13" spans="2:15" ht="15.75">
      <c r="B13" s="16" t="s">
        <v>78</v>
      </c>
      <c r="C13" s="64">
        <v>0.15</v>
      </c>
      <c r="D13" s="64">
        <v>0.3</v>
      </c>
      <c r="E13" s="8">
        <v>19262.19096</v>
      </c>
      <c r="F13" s="62">
        <f t="shared" si="0"/>
        <v>0.15470925425971307</v>
      </c>
      <c r="G13" s="36"/>
      <c r="H13"/>
    </row>
    <row r="14" spans="2:15" ht="15.75">
      <c r="B14" s="16" t="s">
        <v>79</v>
      </c>
      <c r="C14" s="64">
        <v>0.04</v>
      </c>
      <c r="D14" s="64">
        <v>0.1</v>
      </c>
      <c r="E14" s="8">
        <v>7921.4344799999999</v>
      </c>
      <c r="F14" s="62">
        <f t="shared" si="0"/>
        <v>6.3623043900504356E-2</v>
      </c>
      <c r="G14" s="36"/>
      <c r="H14"/>
    </row>
    <row r="15" spans="2:15" ht="15.75">
      <c r="B15" s="7" t="s">
        <v>80</v>
      </c>
      <c r="C15" s="64">
        <v>0.05</v>
      </c>
      <c r="D15" s="64">
        <v>7.0000000000000007E-2</v>
      </c>
      <c r="E15" s="8">
        <v>1344.6</v>
      </c>
      <c r="F15" s="71">
        <f t="shared" si="0"/>
        <v>1.0799501661549834E-2</v>
      </c>
      <c r="G15" s="36" t="s">
        <v>81</v>
      </c>
      <c r="H15"/>
    </row>
    <row r="16" spans="2:15" ht="15.75">
      <c r="B16" s="7" t="s">
        <v>82</v>
      </c>
      <c r="C16" s="64">
        <v>7.0000000000000007E-2</v>
      </c>
      <c r="D16" s="64">
        <v>0.11</v>
      </c>
      <c r="E16" s="8">
        <v>1883.748</v>
      </c>
      <c r="F16" s="71">
        <f t="shared" si="0"/>
        <v>1.5129807865492473E-2</v>
      </c>
      <c r="G16" s="36" t="s">
        <v>81</v>
      </c>
      <c r="H16"/>
    </row>
    <row r="17" spans="1:8" ht="15.75">
      <c r="B17" s="16" t="s">
        <v>54</v>
      </c>
      <c r="C17" s="64">
        <v>0.04</v>
      </c>
      <c r="D17" s="64">
        <v>0.08</v>
      </c>
      <c r="E17" s="8">
        <v>7972.1978400000007</v>
      </c>
      <c r="F17" s="62">
        <f t="shared" si="0"/>
        <v>6.4030762917807529E-2</v>
      </c>
      <c r="G17"/>
      <c r="H17"/>
    </row>
    <row r="18" spans="1:8" ht="15.75">
      <c r="B18" s="16" t="s">
        <v>83</v>
      </c>
      <c r="C18" s="64">
        <v>0.02</v>
      </c>
      <c r="D18" s="64"/>
      <c r="E18" s="8">
        <v>2929.4153760000004</v>
      </c>
      <c r="F18" s="62">
        <f t="shared" si="0"/>
        <v>2.352835506506146E-2</v>
      </c>
      <c r="G18"/>
      <c r="H18" s="54"/>
    </row>
    <row r="19" spans="1:8" ht="15.75" hidden="1">
      <c r="B19" s="38" t="s">
        <v>84</v>
      </c>
      <c r="C19" s="38"/>
      <c r="D19" s="38"/>
      <c r="E19" s="61">
        <v>124505.745</v>
      </c>
      <c r="F19" s="62"/>
      <c r="G19"/>
      <c r="H19"/>
    </row>
    <row r="20" spans="1:8" ht="18.75">
      <c r="B20"/>
      <c r="C20"/>
      <c r="D20"/>
      <c r="E20" s="51"/>
      <c r="F20" s="73">
        <f>SUM(F8:F19)</f>
        <v>0.88100604748800959</v>
      </c>
      <c r="G20"/>
      <c r="H20"/>
    </row>
    <row r="21" spans="1:8">
      <c r="A21" s="60"/>
      <c r="D21" s="72" t="s">
        <v>85</v>
      </c>
    </row>
  </sheetData>
  <mergeCells count="2">
    <mergeCell ref="B2:G2"/>
    <mergeCell ref="C7:D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8"/>
  <sheetViews>
    <sheetView showGridLines="0" workbookViewId="0">
      <selection activeCell="C32" sqref="C32"/>
    </sheetView>
  </sheetViews>
  <sheetFormatPr defaultColWidth="0" defaultRowHeight="15" zeroHeight="1"/>
  <cols>
    <col min="1" max="1" width="9.140625" customWidth="1"/>
    <col min="2" max="2" width="9.140625" hidden="1" customWidth="1"/>
    <col min="3" max="3" width="62.140625" bestFit="1" customWidth="1"/>
    <col min="4" max="4" width="17.7109375" customWidth="1"/>
    <col min="5" max="5" width="8.85546875" customWidth="1"/>
    <col min="6" max="6" width="9.140625" customWidth="1"/>
    <col min="7" max="10" width="0" hidden="1" customWidth="1"/>
    <col min="11" max="16384" width="9.140625" hidden="1"/>
  </cols>
  <sheetData>
    <row r="1" spans="3:5" ht="28.5">
      <c r="C1" s="152" t="s">
        <v>189</v>
      </c>
      <c r="D1" s="153"/>
      <c r="E1" s="154"/>
    </row>
    <row r="2" spans="3:5" ht="21">
      <c r="C2" s="97" t="s">
        <v>190</v>
      </c>
      <c r="D2" s="98" t="s">
        <v>191</v>
      </c>
      <c r="E2" s="99" t="s">
        <v>192</v>
      </c>
    </row>
    <row r="3" spans="3:5">
      <c r="C3" s="20" t="s">
        <v>193</v>
      </c>
      <c r="D3" s="9">
        <v>68.25</v>
      </c>
      <c r="E3" s="21" t="s">
        <v>194</v>
      </c>
    </row>
    <row r="4" spans="3:5">
      <c r="C4" s="20" t="s">
        <v>195</v>
      </c>
      <c r="D4" s="16">
        <v>52.25</v>
      </c>
      <c r="E4" s="37" t="s">
        <v>196</v>
      </c>
    </row>
    <row r="5" spans="3:5" ht="15.75" thickBot="1">
      <c r="C5" s="22" t="s">
        <v>197</v>
      </c>
      <c r="D5" s="23">
        <v>34</v>
      </c>
      <c r="E5" s="24" t="s">
        <v>196</v>
      </c>
    </row>
    <row r="6" spans="3:5" ht="15.75" thickBot="1">
      <c r="C6" s="13"/>
      <c r="D6" s="3"/>
      <c r="E6" s="13"/>
    </row>
    <row r="7" spans="3:5" ht="23.25">
      <c r="C7" s="100" t="s">
        <v>74</v>
      </c>
      <c r="D7" s="101" t="s">
        <v>191</v>
      </c>
      <c r="E7" s="102" t="s">
        <v>192</v>
      </c>
    </row>
    <row r="8" spans="3:5">
      <c r="C8" s="20" t="s">
        <v>198</v>
      </c>
      <c r="D8" s="16">
        <v>24</v>
      </c>
      <c r="E8" s="37" t="s">
        <v>194</v>
      </c>
    </row>
    <row r="9" spans="3:5">
      <c r="C9" s="20" t="s">
        <v>199</v>
      </c>
      <c r="D9" s="16">
        <v>27.7</v>
      </c>
      <c r="E9" s="37" t="s">
        <v>194</v>
      </c>
    </row>
    <row r="10" spans="3:5">
      <c r="C10" s="20" t="s">
        <v>200</v>
      </c>
      <c r="D10" s="16">
        <v>42</v>
      </c>
      <c r="E10" s="37" t="s">
        <v>196</v>
      </c>
    </row>
    <row r="11" spans="3:5" ht="15.75" thickBot="1">
      <c r="C11" s="22" t="s">
        <v>201</v>
      </c>
      <c r="D11" s="23">
        <v>6</v>
      </c>
      <c r="E11" s="44" t="s">
        <v>194</v>
      </c>
    </row>
    <row r="12" spans="3:5" ht="15.75" thickBot="1">
      <c r="C12" s="25"/>
      <c r="D12" s="3"/>
      <c r="E12" s="3"/>
    </row>
    <row r="13" spans="3:5" ht="23.25">
      <c r="C13" s="100" t="s">
        <v>35</v>
      </c>
      <c r="D13" s="103" t="s">
        <v>191</v>
      </c>
      <c r="E13" s="104" t="s">
        <v>192</v>
      </c>
    </row>
    <row r="14" spans="3:5">
      <c r="C14" s="20" t="s">
        <v>202</v>
      </c>
      <c r="D14" s="16">
        <v>16.72</v>
      </c>
      <c r="E14" s="37" t="s">
        <v>203</v>
      </c>
    </row>
    <row r="15" spans="3:5">
      <c r="C15" s="20" t="s">
        <v>204</v>
      </c>
      <c r="D15" s="16" t="s">
        <v>205</v>
      </c>
      <c r="E15" s="37" t="s">
        <v>206</v>
      </c>
    </row>
    <row r="16" spans="3:5">
      <c r="C16" s="20" t="s">
        <v>207</v>
      </c>
      <c r="D16" s="17" t="s">
        <v>208</v>
      </c>
      <c r="E16" s="37" t="s">
        <v>209</v>
      </c>
    </row>
    <row r="17" spans="3:5">
      <c r="C17" s="20" t="s">
        <v>210</v>
      </c>
      <c r="D17" s="16">
        <v>16.72</v>
      </c>
      <c r="E17" s="37" t="s">
        <v>203</v>
      </c>
    </row>
    <row r="18" spans="3:5">
      <c r="C18" s="20" t="s">
        <v>211</v>
      </c>
      <c r="D18" s="16" t="s">
        <v>212</v>
      </c>
      <c r="E18" s="37" t="s">
        <v>203</v>
      </c>
    </row>
    <row r="19" spans="3:5">
      <c r="C19" s="20" t="s">
        <v>213</v>
      </c>
      <c r="D19" s="16">
        <v>73.150000000000006</v>
      </c>
      <c r="E19" s="37" t="s">
        <v>196</v>
      </c>
    </row>
    <row r="20" spans="3:5" ht="15.75" thickBot="1">
      <c r="C20" s="22" t="s">
        <v>214</v>
      </c>
      <c r="D20" s="27">
        <v>17</v>
      </c>
      <c r="E20" s="44" t="s">
        <v>203</v>
      </c>
    </row>
    <row r="21" spans="3:5" ht="15.75" thickBot="1">
      <c r="C21" s="47"/>
      <c r="D21" s="46"/>
      <c r="E21" s="45"/>
    </row>
    <row r="22" spans="3:5" ht="23.25">
      <c r="C22" s="100" t="s">
        <v>215</v>
      </c>
      <c r="D22" s="103" t="s">
        <v>191</v>
      </c>
      <c r="E22" s="104" t="s">
        <v>192</v>
      </c>
    </row>
    <row r="23" spans="3:5">
      <c r="C23" s="20" t="s">
        <v>216</v>
      </c>
      <c r="D23" s="16">
        <v>63.75</v>
      </c>
      <c r="E23" s="37" t="s">
        <v>194</v>
      </c>
    </row>
    <row r="24" spans="3:5">
      <c r="C24" s="20" t="s">
        <v>217</v>
      </c>
      <c r="D24" s="7" t="s">
        <v>218</v>
      </c>
      <c r="E24" s="37" t="s">
        <v>194</v>
      </c>
    </row>
    <row r="25" spans="3:5" ht="15.75" thickBot="1">
      <c r="C25" s="22" t="s">
        <v>219</v>
      </c>
      <c r="D25" s="28" t="s">
        <v>220</v>
      </c>
      <c r="E25" s="24" t="s">
        <v>194</v>
      </c>
    </row>
    <row r="26" spans="3:5" ht="15.75" thickBot="1">
      <c r="C26" s="13"/>
      <c r="D26" s="3"/>
    </row>
    <row r="27" spans="3:5" ht="23.25">
      <c r="C27" s="105" t="s">
        <v>221</v>
      </c>
      <c r="D27" s="103" t="s">
        <v>191</v>
      </c>
      <c r="E27" s="104" t="s">
        <v>192</v>
      </c>
    </row>
    <row r="28" spans="3:5">
      <c r="C28" s="20" t="s">
        <v>222</v>
      </c>
      <c r="D28" s="16">
        <v>112.2</v>
      </c>
      <c r="E28" s="21" t="s">
        <v>194</v>
      </c>
    </row>
    <row r="29" spans="3:5">
      <c r="C29" s="20" t="s">
        <v>223</v>
      </c>
      <c r="D29" s="16">
        <v>8</v>
      </c>
      <c r="E29" s="21" t="s">
        <v>196</v>
      </c>
    </row>
    <row r="30" spans="3:5">
      <c r="C30" s="20" t="s">
        <v>224</v>
      </c>
      <c r="D30" s="16">
        <v>8</v>
      </c>
      <c r="E30" s="21" t="s">
        <v>196</v>
      </c>
    </row>
    <row r="31" spans="3:5" ht="15.75" thickBot="1">
      <c r="C31" s="22" t="s">
        <v>225</v>
      </c>
      <c r="D31" s="23">
        <v>5.6</v>
      </c>
      <c r="E31" s="24" t="s">
        <v>196</v>
      </c>
    </row>
    <row r="32" spans="3:5" ht="15.75" thickBot="1">
      <c r="D32" s="3"/>
    </row>
    <row r="33" spans="3:5" ht="23.25">
      <c r="C33" s="100" t="s">
        <v>226</v>
      </c>
      <c r="D33" s="103" t="s">
        <v>191</v>
      </c>
      <c r="E33" s="104" t="s">
        <v>192</v>
      </c>
    </row>
    <row r="34" spans="3:5">
      <c r="C34" s="20" t="s">
        <v>213</v>
      </c>
      <c r="D34" s="16">
        <v>74.27</v>
      </c>
      <c r="E34" s="21" t="s">
        <v>194</v>
      </c>
    </row>
    <row r="35" spans="3:5">
      <c r="C35" s="33" t="s">
        <v>227</v>
      </c>
      <c r="D35" s="34">
        <v>6.83</v>
      </c>
      <c r="E35" s="37" t="s">
        <v>203</v>
      </c>
    </row>
    <row r="36" spans="3:5">
      <c r="C36" s="20" t="s">
        <v>228</v>
      </c>
      <c r="D36" s="16">
        <v>25.61</v>
      </c>
      <c r="E36" s="48" t="s">
        <v>229</v>
      </c>
    </row>
    <row r="37" spans="3:5">
      <c r="C37" s="20" t="s">
        <v>230</v>
      </c>
      <c r="D37" s="16">
        <v>41.173000000000002</v>
      </c>
      <c r="E37" s="21" t="s">
        <v>229</v>
      </c>
    </row>
    <row r="38" spans="3:5">
      <c r="C38" s="20" t="s">
        <v>231</v>
      </c>
      <c r="D38" s="16">
        <v>14.81</v>
      </c>
      <c r="E38" s="21" t="s">
        <v>229</v>
      </c>
    </row>
    <row r="39" spans="3:5" ht="15.75" thickBot="1">
      <c r="C39" s="22" t="s">
        <v>232</v>
      </c>
      <c r="D39" s="23">
        <v>148.785</v>
      </c>
      <c r="E39" s="24" t="s">
        <v>229</v>
      </c>
    </row>
    <row r="40" spans="3:5" ht="15.75" thickBot="1">
      <c r="D40" s="3"/>
    </row>
    <row r="41" spans="3:5" ht="23.25">
      <c r="C41" s="106" t="s">
        <v>77</v>
      </c>
      <c r="D41" s="101" t="s">
        <v>191</v>
      </c>
      <c r="E41" s="102" t="s">
        <v>192</v>
      </c>
    </row>
    <row r="42" spans="3:5">
      <c r="C42" s="30" t="s">
        <v>233</v>
      </c>
      <c r="D42" s="31">
        <v>87.9</v>
      </c>
      <c r="E42" s="42" t="s">
        <v>194</v>
      </c>
    </row>
    <row r="43" spans="3:5">
      <c r="C43" s="20" t="s">
        <v>234</v>
      </c>
      <c r="D43" s="16">
        <v>11.5</v>
      </c>
      <c r="E43" s="21" t="s">
        <v>196</v>
      </c>
    </row>
    <row r="44" spans="3:5">
      <c r="C44" s="20" t="s">
        <v>235</v>
      </c>
      <c r="D44" s="16">
        <v>23</v>
      </c>
      <c r="E44" s="21" t="s">
        <v>196</v>
      </c>
    </row>
    <row r="45" spans="3:5" ht="15.75" thickBot="1">
      <c r="C45" s="22" t="s">
        <v>236</v>
      </c>
      <c r="D45" s="23">
        <v>87.9</v>
      </c>
      <c r="E45" s="24" t="s">
        <v>194</v>
      </c>
    </row>
    <row r="46" spans="3:5" ht="15.75" thickBot="1">
      <c r="D46" s="3"/>
    </row>
    <row r="47" spans="3:5" ht="23.25">
      <c r="C47" s="106" t="s">
        <v>79</v>
      </c>
      <c r="D47" s="101" t="s">
        <v>191</v>
      </c>
      <c r="E47" s="107" t="s">
        <v>192</v>
      </c>
    </row>
    <row r="48" spans="3:5">
      <c r="C48" s="30" t="s">
        <v>237</v>
      </c>
      <c r="D48" s="31">
        <v>2</v>
      </c>
      <c r="E48" s="43" t="s">
        <v>192</v>
      </c>
    </row>
    <row r="49" spans="3:5">
      <c r="C49" s="20" t="s">
        <v>238</v>
      </c>
      <c r="D49" s="16">
        <v>3</v>
      </c>
      <c r="E49" s="37" t="s">
        <v>192</v>
      </c>
    </row>
    <row r="50" spans="3:5">
      <c r="C50" s="20" t="s">
        <v>239</v>
      </c>
      <c r="D50" s="16">
        <v>5.76</v>
      </c>
      <c r="E50" s="48" t="s">
        <v>194</v>
      </c>
    </row>
    <row r="51" spans="3:5" ht="15.75" thickBot="1">
      <c r="C51" s="22" t="s">
        <v>240</v>
      </c>
      <c r="D51" s="23">
        <v>0.48</v>
      </c>
      <c r="E51" s="48" t="s">
        <v>194</v>
      </c>
    </row>
    <row r="52" spans="3:5" ht="15.75" thickBot="1"/>
    <row r="53" spans="3:5" ht="23.25">
      <c r="C53" s="108" t="s">
        <v>241</v>
      </c>
      <c r="D53" s="109" t="s">
        <v>191</v>
      </c>
      <c r="E53" s="107" t="s">
        <v>192</v>
      </c>
    </row>
    <row r="54" spans="3:5">
      <c r="C54" s="33" t="s">
        <v>242</v>
      </c>
      <c r="D54" s="34">
        <v>137.04</v>
      </c>
      <c r="E54" s="37" t="s">
        <v>194</v>
      </c>
    </row>
    <row r="55" spans="3:5" ht="15.75" thickBot="1">
      <c r="C55" s="33" t="s">
        <v>243</v>
      </c>
      <c r="D55" s="23">
        <v>88.76</v>
      </c>
      <c r="E55" s="37" t="s">
        <v>194</v>
      </c>
    </row>
    <row r="56" spans="3:5">
      <c r="C56" s="20" t="s">
        <v>244</v>
      </c>
      <c r="D56" s="16">
        <v>60.34</v>
      </c>
      <c r="E56" s="37" t="s">
        <v>194</v>
      </c>
    </row>
    <row r="57" spans="3:5">
      <c r="C57" s="20" t="s">
        <v>245</v>
      </c>
      <c r="D57" s="16">
        <v>60.34</v>
      </c>
      <c r="E57" s="37" t="s">
        <v>194</v>
      </c>
    </row>
    <row r="58" spans="3:5">
      <c r="C58" s="20" t="s">
        <v>246</v>
      </c>
      <c r="D58" s="16">
        <v>60.34</v>
      </c>
      <c r="E58" s="37" t="s">
        <v>194</v>
      </c>
    </row>
    <row r="59" spans="3:5" ht="15.75" thickBot="1">
      <c r="C59" s="20" t="s">
        <v>247</v>
      </c>
      <c r="D59" s="23">
        <v>88.76</v>
      </c>
      <c r="E59" s="37" t="s">
        <v>194</v>
      </c>
    </row>
    <row r="60" spans="3:5" ht="15.75" thickBot="1">
      <c r="C60" s="22" t="s">
        <v>248</v>
      </c>
      <c r="D60" s="23">
        <v>21.36</v>
      </c>
      <c r="E60" s="37" t="s">
        <v>194</v>
      </c>
    </row>
    <row r="61" spans="3:5" ht="15.75" thickBot="1">
      <c r="C61" s="13"/>
    </row>
    <row r="62" spans="3:5" ht="23.25">
      <c r="C62" s="108" t="s">
        <v>249</v>
      </c>
      <c r="D62" s="109" t="s">
        <v>191</v>
      </c>
      <c r="E62" s="107" t="s">
        <v>192</v>
      </c>
    </row>
    <row r="63" spans="3:5">
      <c r="C63" s="33" t="s">
        <v>250</v>
      </c>
      <c r="D63" s="16">
        <v>1</v>
      </c>
      <c r="E63" s="43" t="s">
        <v>192</v>
      </c>
    </row>
    <row r="64" spans="3:5">
      <c r="C64" s="20" t="s">
        <v>251</v>
      </c>
      <c r="D64" s="41">
        <v>1</v>
      </c>
      <c r="E64" s="37" t="s">
        <v>192</v>
      </c>
    </row>
    <row r="65" spans="3:10">
      <c r="C65" s="40" t="s">
        <v>252</v>
      </c>
      <c r="D65" s="16">
        <v>1</v>
      </c>
      <c r="E65" s="43" t="s">
        <v>192</v>
      </c>
    </row>
    <row r="66" spans="3:10">
      <c r="C66" s="20" t="s">
        <v>253</v>
      </c>
      <c r="D66" s="16">
        <v>1</v>
      </c>
      <c r="E66" s="37" t="s">
        <v>192</v>
      </c>
    </row>
    <row r="67" spans="3:10">
      <c r="C67" s="20" t="s">
        <v>254</v>
      </c>
      <c r="D67" s="34">
        <v>1</v>
      </c>
      <c r="E67" s="37" t="s">
        <v>192</v>
      </c>
    </row>
    <row r="68" spans="3:10" ht="15.75" thickBot="1">
      <c r="C68" s="33" t="s">
        <v>255</v>
      </c>
      <c r="D68" s="23">
        <v>1</v>
      </c>
      <c r="E68" s="44" t="s">
        <v>192</v>
      </c>
    </row>
    <row r="69" spans="3:10" ht="15.75" thickBot="1">
      <c r="C69" s="33" t="s">
        <v>256</v>
      </c>
      <c r="D69" s="23">
        <v>1</v>
      </c>
      <c r="E69" s="44" t="s">
        <v>192</v>
      </c>
    </row>
    <row r="70" spans="3:10" ht="15.75" thickBot="1">
      <c r="C70" s="13"/>
      <c r="E70" s="13"/>
    </row>
    <row r="71" spans="3:10" ht="23.25">
      <c r="C71" s="108" t="s">
        <v>257</v>
      </c>
      <c r="D71" s="109" t="s">
        <v>191</v>
      </c>
      <c r="E71" s="110" t="s">
        <v>192</v>
      </c>
    </row>
    <row r="72" spans="3:10">
      <c r="C72" s="30" t="s">
        <v>258</v>
      </c>
      <c r="D72" s="31">
        <v>5</v>
      </c>
      <c r="E72" s="74" t="s">
        <v>192</v>
      </c>
    </row>
    <row r="73" spans="3:10">
      <c r="C73" s="20" t="s">
        <v>259</v>
      </c>
      <c r="D73" s="16">
        <v>13</v>
      </c>
      <c r="E73" s="37" t="s">
        <v>192</v>
      </c>
    </row>
    <row r="74" spans="3:10" ht="15.75" thickBot="1">
      <c r="C74" s="22" t="s">
        <v>260</v>
      </c>
      <c r="D74" s="23">
        <v>1</v>
      </c>
      <c r="E74" s="44" t="s">
        <v>192</v>
      </c>
    </row>
    <row r="75" spans="3:10" ht="15.75" thickBot="1">
      <c r="C75" s="13"/>
      <c r="J75" s="36"/>
    </row>
    <row r="76" spans="3:10" ht="23.25">
      <c r="C76" s="108" t="s">
        <v>261</v>
      </c>
      <c r="D76" s="109" t="s">
        <v>191</v>
      </c>
      <c r="E76" s="107" t="s">
        <v>192</v>
      </c>
      <c r="J76" s="36"/>
    </row>
    <row r="77" spans="3:10">
      <c r="C77" s="33" t="s">
        <v>262</v>
      </c>
      <c r="D77" s="34">
        <v>37.51</v>
      </c>
      <c r="E77" s="48" t="s">
        <v>194</v>
      </c>
      <c r="J77" s="36"/>
    </row>
    <row r="78" spans="3:10">
      <c r="C78" s="20" t="s">
        <v>263</v>
      </c>
      <c r="D78" s="16">
        <v>29.35</v>
      </c>
      <c r="E78" s="21" t="s">
        <v>194</v>
      </c>
    </row>
    <row r="79" spans="3:10">
      <c r="C79" s="20" t="s">
        <v>264</v>
      </c>
      <c r="D79" s="16">
        <v>20.55</v>
      </c>
      <c r="E79" s="21" t="s">
        <v>194</v>
      </c>
    </row>
    <row r="80" spans="3:10">
      <c r="C80" s="20" t="s">
        <v>265</v>
      </c>
      <c r="D80" s="16">
        <v>38.090000000000003</v>
      </c>
      <c r="E80" s="21" t="s">
        <v>194</v>
      </c>
    </row>
    <row r="81" spans="3:10">
      <c r="C81" s="20" t="s">
        <v>266</v>
      </c>
      <c r="D81" s="16">
        <v>32.090000000000003</v>
      </c>
      <c r="E81" s="21" t="s">
        <v>194</v>
      </c>
    </row>
    <row r="82" spans="3:10">
      <c r="C82" s="20" t="s">
        <v>267</v>
      </c>
      <c r="D82" s="16">
        <v>225.8</v>
      </c>
      <c r="E82" s="21" t="s">
        <v>194</v>
      </c>
    </row>
    <row r="83" spans="3:10">
      <c r="C83" s="20" t="s">
        <v>268</v>
      </c>
      <c r="D83" s="16">
        <v>20.55</v>
      </c>
      <c r="E83" s="21" t="s">
        <v>194</v>
      </c>
    </row>
    <row r="84" spans="3:10" ht="15.75" thickBot="1">
      <c r="C84" s="22" t="s">
        <v>269</v>
      </c>
      <c r="D84" s="23">
        <v>54.7</v>
      </c>
      <c r="E84" s="24" t="s">
        <v>194</v>
      </c>
    </row>
    <row r="85" spans="3:10" ht="15.75" thickBot="1">
      <c r="J85" s="36"/>
    </row>
    <row r="86" spans="3:10" ht="23.25">
      <c r="C86" s="108" t="s">
        <v>50</v>
      </c>
      <c r="D86" s="109" t="s">
        <v>191</v>
      </c>
      <c r="E86" s="107" t="s">
        <v>192</v>
      </c>
      <c r="J86" s="36"/>
    </row>
    <row r="87" spans="3:10">
      <c r="C87" s="33" t="s">
        <v>270</v>
      </c>
      <c r="D87" s="34">
        <v>60.34</v>
      </c>
      <c r="E87" s="48" t="s">
        <v>194</v>
      </c>
      <c r="J87" s="36"/>
    </row>
    <row r="88" spans="3:10">
      <c r="C88" s="20" t="s">
        <v>271</v>
      </c>
      <c r="D88" s="16">
        <v>60.34</v>
      </c>
      <c r="E88" s="21" t="s">
        <v>194</v>
      </c>
      <c r="J88" s="36"/>
    </row>
    <row r="89" spans="3:10">
      <c r="C89" s="20" t="s">
        <v>272</v>
      </c>
      <c r="D89" s="16">
        <v>60.34</v>
      </c>
      <c r="E89" s="21" t="s">
        <v>194</v>
      </c>
      <c r="J89" s="36"/>
    </row>
    <row r="90" spans="3:10">
      <c r="C90" s="20" t="s">
        <v>273</v>
      </c>
      <c r="D90" s="16">
        <v>60.34</v>
      </c>
      <c r="E90" s="21" t="s">
        <v>194</v>
      </c>
      <c r="J90" s="36"/>
    </row>
    <row r="91" spans="3:10">
      <c r="C91" s="20" t="s">
        <v>274</v>
      </c>
      <c r="D91" s="16">
        <v>60.34</v>
      </c>
      <c r="E91" s="21" t="s">
        <v>194</v>
      </c>
      <c r="J91" s="36"/>
    </row>
    <row r="92" spans="3:10" ht="15.75" thickBot="1">
      <c r="C92" s="22" t="s">
        <v>275</v>
      </c>
      <c r="D92" s="23">
        <v>6.03</v>
      </c>
      <c r="E92" s="24" t="s">
        <v>203</v>
      </c>
      <c r="J92" s="36"/>
    </row>
    <row r="93" spans="3:10"/>
    <row r="95" spans="3:10" hidden="1">
      <c r="J95" s="36"/>
    </row>
    <row r="96" spans="3:10" hidden="1">
      <c r="J96" s="36"/>
    </row>
    <row r="97" spans="10:10" hidden="1">
      <c r="J97" s="36"/>
    </row>
    <row r="98" spans="10:10" hidden="1">
      <c r="J98" s="36"/>
    </row>
  </sheetData>
  <mergeCells count="1">
    <mergeCell ref="C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73FF-5F79-4B60-86EB-494589BE0500}">
  <dimension ref="A1:D20"/>
  <sheetViews>
    <sheetView workbookViewId="0">
      <selection activeCell="C19" sqref="C19"/>
    </sheetView>
  </sheetViews>
  <sheetFormatPr defaultRowHeight="15"/>
  <sheetData>
    <row r="1" spans="1:4">
      <c r="A1" s="3" t="s">
        <v>276</v>
      </c>
      <c r="B1" s="3" t="s">
        <v>277</v>
      </c>
      <c r="C1" s="3"/>
      <c r="D1" s="3"/>
    </row>
    <row r="2" spans="1:4">
      <c r="A2" s="3" t="s">
        <v>278</v>
      </c>
      <c r="B2" s="3">
        <v>0.25600000000000001</v>
      </c>
      <c r="C2" s="3"/>
      <c r="D2" s="3"/>
    </row>
    <row r="3" spans="1:4">
      <c r="A3" s="3" t="s">
        <v>279</v>
      </c>
      <c r="B3" s="135">
        <v>1.1679999999999999</v>
      </c>
      <c r="C3" s="3"/>
      <c r="D3" s="3"/>
    </row>
    <row r="4" spans="1:4">
      <c r="A4" s="3" t="s">
        <v>280</v>
      </c>
      <c r="B4" s="3">
        <v>0.76800000000000002</v>
      </c>
      <c r="C4" s="3"/>
      <c r="D4" s="3"/>
    </row>
    <row r="5" spans="1:4">
      <c r="A5" s="3" t="s">
        <v>281</v>
      </c>
      <c r="B5" s="135">
        <v>1.1679999999999999</v>
      </c>
      <c r="C5" s="3"/>
      <c r="D5" s="3"/>
    </row>
    <row r="6" spans="1:4">
      <c r="A6" s="3" t="s">
        <v>282</v>
      </c>
      <c r="B6" s="135">
        <v>1.1679999999999999</v>
      </c>
      <c r="C6" s="3"/>
      <c r="D6" s="3"/>
    </row>
    <row r="7" spans="1:4">
      <c r="A7" s="3" t="s">
        <v>283</v>
      </c>
      <c r="B7" s="140">
        <v>1.04</v>
      </c>
      <c r="C7" s="3"/>
      <c r="D7" s="3"/>
    </row>
    <row r="8" spans="1:4">
      <c r="A8" s="3" t="s">
        <v>284</v>
      </c>
      <c r="B8" s="135">
        <v>0.68400000000000005</v>
      </c>
      <c r="C8" s="3"/>
      <c r="D8" s="3"/>
    </row>
    <row r="9" spans="1:4">
      <c r="A9" s="3" t="s">
        <v>285</v>
      </c>
      <c r="B9" s="135">
        <v>1.1679999999999999</v>
      </c>
      <c r="C9" s="3"/>
      <c r="D9" s="3"/>
    </row>
    <row r="10" spans="1:4">
      <c r="A10" s="3" t="s">
        <v>286</v>
      </c>
      <c r="B10" s="135">
        <v>1.1679999999999999</v>
      </c>
      <c r="C10" s="3"/>
      <c r="D10" s="3"/>
    </row>
    <row r="11" spans="1:4">
      <c r="A11" s="3" t="s">
        <v>287</v>
      </c>
      <c r="B11" s="135">
        <v>1.1679999999999999</v>
      </c>
      <c r="C11" s="3"/>
      <c r="D11" s="3"/>
    </row>
    <row r="12" spans="1:4">
      <c r="A12" s="3" t="s">
        <v>288</v>
      </c>
      <c r="B12" s="135">
        <v>1.1679999999999999</v>
      </c>
      <c r="C12" s="3"/>
      <c r="D12" s="3"/>
    </row>
    <row r="13" spans="1:4">
      <c r="A13" s="3" t="s">
        <v>289</v>
      </c>
      <c r="B13" s="135">
        <v>1.1679999999999999</v>
      </c>
      <c r="C13" s="3"/>
      <c r="D13" s="3"/>
    </row>
    <row r="14" spans="1:4">
      <c r="A14" s="3" t="s">
        <v>290</v>
      </c>
      <c r="B14" s="135">
        <v>0.36799999999999999</v>
      </c>
      <c r="C14" s="3"/>
      <c r="D14" s="3"/>
    </row>
    <row r="15" spans="1:4">
      <c r="A15" s="3" t="s">
        <v>291</v>
      </c>
      <c r="B15" s="135">
        <v>0.55200000000000005</v>
      </c>
      <c r="C15" s="3"/>
      <c r="D15" s="3"/>
    </row>
    <row r="16" spans="1:4">
      <c r="A16" s="3" t="s">
        <v>292</v>
      </c>
      <c r="B16" s="135">
        <v>0.56799999999999995</v>
      </c>
      <c r="C16" s="3"/>
      <c r="D16" s="3"/>
    </row>
    <row r="17" spans="1:4">
      <c r="A17" s="3" t="s">
        <v>293</v>
      </c>
      <c r="B17" s="135">
        <v>0.56799999999999995</v>
      </c>
      <c r="C17" s="3"/>
      <c r="D17" s="3"/>
    </row>
    <row r="18" spans="1:4">
      <c r="A18" s="3" t="s">
        <v>294</v>
      </c>
      <c r="B18" s="135">
        <v>1.536</v>
      </c>
      <c r="C18" s="3"/>
      <c r="D18" s="3"/>
    </row>
    <row r="19" spans="1:4">
      <c r="A19" s="3" t="s">
        <v>295</v>
      </c>
      <c r="B19" s="135">
        <v>1.5680000000000001</v>
      </c>
      <c r="C19" s="3"/>
      <c r="D19" s="3"/>
    </row>
    <row r="20" spans="1:4">
      <c r="B20" s="135">
        <f>SUM(B2:B19)</f>
        <v>17.251999999999999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 Detalhado</vt:lpstr>
      <vt:lpstr>C. UNIT</vt:lpstr>
      <vt:lpstr>Orçamento Sumário</vt:lpstr>
      <vt:lpstr>Quantitativos</vt:lpstr>
      <vt:lpstr>Planilha1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Sinapi em Excel</dc:title>
  <dc:subject>Sinapi em Excel</dc:subject>
  <dc:creator>isinapi.com</dc:creator>
  <cp:keywords>Sinapi Excel</cp:keywords>
  <dc:description>Sinapi em Excel</dc:description>
  <cp:lastModifiedBy>Tayane</cp:lastModifiedBy>
  <cp:revision/>
  <dcterms:created xsi:type="dcterms:W3CDTF">2019-05-15T23:06:13Z</dcterms:created>
  <dcterms:modified xsi:type="dcterms:W3CDTF">2021-06-14T21:43:15Z</dcterms:modified>
  <cp:category>Sinapi Excel</cp:category>
  <cp:contentStatus/>
</cp:coreProperties>
</file>