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Compartilhada 2026\342 transporte resíduos sólidos\"/>
    </mc:Choice>
  </mc:AlternateContent>
  <xr:revisionPtr revIDLastSave="0" documentId="8_{80EC35B7-13D0-44FF-9845-233D13AE0A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Coleta Domiciliar" sheetId="1" r:id="rId1"/>
    <sheet name="2.Encargos Sociais" sheetId="2" r:id="rId2"/>
    <sheet name="3.CAGED" sheetId="3" r:id="rId3"/>
    <sheet name="4.BDI" sheetId="4" r:id="rId4"/>
    <sheet name="5. Depreciação" sheetId="5" r:id="rId5"/>
    <sheet name="6.Remuneração de capital" sheetId="6" r:id="rId6"/>
    <sheet name="7. Dimensionamento" sheetId="7" r:id="rId7"/>
  </sheets>
  <definedNames>
    <definedName name="AbaDeprec">'5. Depreciação'!$A$1</definedName>
    <definedName name="AbaRemun">'6.Remuneração de capital'!$A$1</definedName>
    <definedName name="Google_Sheet_Link_1342073021" hidden="1">AbaDeprec</definedName>
    <definedName name="Google_Sheet_Link_474664915" hidden="1">AbaRemun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m0+eYoXh1HJh7WZ8dY+2xcj0PVF5y5EEFKDeHLwq0+4="/>
    </ext>
  </extLst>
</workbook>
</file>

<file path=xl/calcChain.xml><?xml version="1.0" encoding="utf-8"?>
<calcChain xmlns="http://schemas.openxmlformats.org/spreadsheetml/2006/main">
  <c r="C21" i="7" l="1"/>
  <c r="C13" i="7"/>
  <c r="C14" i="7" s="1"/>
  <c r="C9" i="4"/>
  <c r="C14" i="4" s="1"/>
  <c r="C224" i="1" s="1"/>
  <c r="E224" i="1" s="1"/>
  <c r="F225" i="1" s="1"/>
  <c r="F227" i="1" s="1"/>
  <c r="F7" i="4"/>
  <c r="E7" i="4"/>
  <c r="D7" i="4"/>
  <c r="C25" i="3"/>
  <c r="C27" i="3" s="1"/>
  <c r="C23" i="3"/>
  <c r="C20" i="2"/>
  <c r="C17" i="2"/>
  <c r="D224" i="1"/>
  <c r="F216" i="1"/>
  <c r="E215" i="1"/>
  <c r="F211" i="1"/>
  <c r="E210" i="1"/>
  <c r="E204" i="1"/>
  <c r="C200" i="1"/>
  <c r="E200" i="1" s="1"/>
  <c r="D201" i="1" s="1"/>
  <c r="E201" i="1" s="1"/>
  <c r="E192" i="1"/>
  <c r="E191" i="1"/>
  <c r="E190" i="1"/>
  <c r="E189" i="1"/>
  <c r="F193" i="1" s="1"/>
  <c r="F195" i="1" s="1"/>
  <c r="E21" i="1" s="1"/>
  <c r="F21" i="1" s="1"/>
  <c r="E188" i="1"/>
  <c r="C179" i="1"/>
  <c r="E179" i="1" s="1"/>
  <c r="F180" i="1" s="1"/>
  <c r="E20" i="1" s="1"/>
  <c r="F20" i="1" s="1"/>
  <c r="E177" i="1"/>
  <c r="C177" i="1"/>
  <c r="E175" i="1"/>
  <c r="D178" i="1" s="1"/>
  <c r="E178" i="1" s="1"/>
  <c r="D179" i="1" s="1"/>
  <c r="D164" i="1"/>
  <c r="D162" i="1"/>
  <c r="D160" i="1"/>
  <c r="C160" i="1"/>
  <c r="E160" i="1" s="1"/>
  <c r="D158" i="1"/>
  <c r="E156" i="1"/>
  <c r="D156" i="1"/>
  <c r="D165" i="1" s="1"/>
  <c r="C156" i="1"/>
  <c r="C158" i="1" s="1"/>
  <c r="E158" i="1" s="1"/>
  <c r="E148" i="1"/>
  <c r="C146" i="1"/>
  <c r="E146" i="1" s="1"/>
  <c r="C145" i="1"/>
  <c r="E145" i="1" s="1"/>
  <c r="D144" i="1"/>
  <c r="C144" i="1"/>
  <c r="E144" i="1" s="1"/>
  <c r="E140" i="1"/>
  <c r="C139" i="1"/>
  <c r="C134" i="1"/>
  <c r="D133" i="1"/>
  <c r="E128" i="1"/>
  <c r="D128" i="1"/>
  <c r="E124" i="1"/>
  <c r="C121" i="1"/>
  <c r="C120" i="1"/>
  <c r="C117" i="1"/>
  <c r="C133" i="1" s="1"/>
  <c r="E133" i="1" s="1"/>
  <c r="C116" i="1"/>
  <c r="D115" i="1"/>
  <c r="C115" i="1"/>
  <c r="E115" i="1" s="1"/>
  <c r="D116" i="1" s="1"/>
  <c r="E116" i="1" s="1"/>
  <c r="E112" i="1"/>
  <c r="C130" i="1" s="1"/>
  <c r="E102" i="1"/>
  <c r="E100" i="1"/>
  <c r="E99" i="1"/>
  <c r="E98" i="1"/>
  <c r="E97" i="1"/>
  <c r="E96" i="1"/>
  <c r="E95" i="1"/>
  <c r="E94" i="1"/>
  <c r="D101" i="1" s="1"/>
  <c r="E101" i="1" s="1"/>
  <c r="F102" i="1" s="1"/>
  <c r="E83" i="1"/>
  <c r="A83" i="1"/>
  <c r="E82" i="1"/>
  <c r="F84" i="1" s="1"/>
  <c r="E11" i="1" s="1"/>
  <c r="F11" i="1" s="1"/>
  <c r="E70" i="1"/>
  <c r="D62" i="1"/>
  <c r="E62" i="1" s="1"/>
  <c r="D61" i="1"/>
  <c r="E61" i="1" s="1"/>
  <c r="E59" i="1"/>
  <c r="D77" i="1" s="1"/>
  <c r="E77" i="1" s="1"/>
  <c r="E54" i="1"/>
  <c r="D47" i="1"/>
  <c r="E47" i="1" s="1"/>
  <c r="D46" i="1"/>
  <c r="E46" i="1" s="1"/>
  <c r="E45" i="1"/>
  <c r="D76" i="1" s="1"/>
  <c r="E76" i="1" s="1"/>
  <c r="F78" i="1" s="1"/>
  <c r="E10" i="1" s="1"/>
  <c r="F10" i="1" s="1"/>
  <c r="E36" i="1"/>
  <c r="A36" i="1"/>
  <c r="E33" i="1"/>
  <c r="E32" i="1"/>
  <c r="A32" i="1"/>
  <c r="E31" i="1"/>
  <c r="A31" i="1"/>
  <c r="A25" i="1"/>
  <c r="A22" i="1"/>
  <c r="A21" i="1"/>
  <c r="A20" i="1"/>
  <c r="A19" i="1"/>
  <c r="A18" i="1"/>
  <c r="A17" i="1"/>
  <c r="A14" i="1"/>
  <c r="E13" i="1"/>
  <c r="F13" i="1" s="1"/>
  <c r="A13" i="1"/>
  <c r="F12" i="1"/>
  <c r="E12" i="1"/>
  <c r="A12" i="1"/>
  <c r="A11" i="1"/>
  <c r="A10" i="1"/>
  <c r="A9" i="1"/>
  <c r="A8" i="1"/>
  <c r="E7" i="1"/>
  <c r="F7" i="1" s="1"/>
  <c r="A7" i="1"/>
  <c r="D65" i="1" l="1"/>
  <c r="E65" i="1" s="1"/>
  <c r="E66" i="1"/>
  <c r="D63" i="1"/>
  <c r="E63" i="1" s="1"/>
  <c r="D147" i="1"/>
  <c r="E147" i="1" s="1"/>
  <c r="F148" i="1" s="1"/>
  <c r="E17" i="1" s="1"/>
  <c r="F17" i="1" s="1"/>
  <c r="F230" i="1"/>
  <c r="E25" i="1"/>
  <c r="F25" i="1" s="1"/>
  <c r="C15" i="7"/>
  <c r="C17" i="7"/>
  <c r="C22" i="7" s="1"/>
  <c r="C24" i="7" s="1"/>
  <c r="D48" i="1"/>
  <c r="E48" i="1" s="1"/>
  <c r="E50" i="1" s="1"/>
  <c r="D49" i="1"/>
  <c r="E49" i="1" s="1"/>
  <c r="C33" i="3"/>
  <c r="C27" i="2" s="1"/>
  <c r="C28" i="3"/>
  <c r="C131" i="1"/>
  <c r="D132" i="1" s="1"/>
  <c r="E132" i="1" s="1"/>
  <c r="F204" i="1"/>
  <c r="F206" i="1" s="1"/>
  <c r="E22" i="1" s="1"/>
  <c r="F22" i="1" s="1"/>
  <c r="C164" i="1"/>
  <c r="E164" i="1" s="1"/>
  <c r="C202" i="1"/>
  <c r="E202" i="1" s="1"/>
  <c r="D203" i="1" s="1"/>
  <c r="E203" i="1" s="1"/>
  <c r="E117" i="1"/>
  <c r="C162" i="1"/>
  <c r="E162" i="1" s="1"/>
  <c r="F166" i="1" s="1"/>
  <c r="E18" i="1" s="1"/>
  <c r="F18" i="1" s="1"/>
  <c r="C170" i="1"/>
  <c r="E170" i="1" s="1"/>
  <c r="F171" i="1" s="1"/>
  <c r="E19" i="1" s="1"/>
  <c r="F19" i="1" s="1"/>
  <c r="C26" i="3"/>
  <c r="C31" i="2" s="1"/>
  <c r="D51" i="1" l="1"/>
  <c r="C30" i="2"/>
  <c r="C135" i="1"/>
  <c r="D120" i="1"/>
  <c r="E120" i="1" s="1"/>
  <c r="D121" i="1" s="1"/>
  <c r="E121" i="1" s="1"/>
  <c r="E122" i="1" s="1"/>
  <c r="D123" i="1" s="1"/>
  <c r="E123" i="1" s="1"/>
  <c r="F124" i="1" s="1"/>
  <c r="E15" i="1" s="1"/>
  <c r="D67" i="1"/>
  <c r="C28" i="2"/>
  <c r="C29" i="2" s="1"/>
  <c r="C32" i="2" s="1"/>
  <c r="C19" i="2"/>
  <c r="C25" i="2" s="1"/>
  <c r="C34" i="2" s="1"/>
  <c r="C36" i="2" s="1"/>
  <c r="C35" i="2"/>
  <c r="C37" i="2" l="1"/>
  <c r="F15" i="1"/>
  <c r="C136" i="1"/>
  <c r="D137" i="1" s="1"/>
  <c r="E137" i="1" s="1"/>
  <c r="E138" i="1" s="1"/>
  <c r="D139" i="1" s="1"/>
  <c r="E139" i="1" s="1"/>
  <c r="F140" i="1" s="1"/>
  <c r="E16" i="1" s="1"/>
  <c r="F16" i="1" s="1"/>
  <c r="E14" i="1" l="1"/>
  <c r="F14" i="1" s="1"/>
  <c r="C51" i="1"/>
  <c r="E51" i="1" s="1"/>
  <c r="E52" i="1" s="1"/>
  <c r="D53" i="1" s="1"/>
  <c r="E53" i="1" s="1"/>
  <c r="F54" i="1" s="1"/>
  <c r="E8" i="1" s="1"/>
  <c r="F8" i="1" s="1"/>
  <c r="C67" i="1"/>
  <c r="E67" i="1" s="1"/>
  <c r="E68" i="1" s="1"/>
  <c r="D69" i="1" s="1"/>
  <c r="E69" i="1" s="1"/>
  <c r="F70" i="1" s="1"/>
  <c r="E9" i="1" s="1"/>
  <c r="F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000-000049000000}">
      <text>
        <r>
          <rPr>
            <sz val="10"/>
            <color rgb="FF000000"/>
            <rFont val="Arial"/>
            <scheme val="minor"/>
          </rPr>
          <t>======
ID#AAABkB471rw
Clauber Bridi    (2025-05-23 15:24:53)
Qualquer custo previsto no edital e não contemplado nesta planilha modelo deverá ser devidamente incluído</t>
        </r>
      </text>
    </comment>
    <comment ref="B39" authorId="0" shapeId="0" xr:uid="{00000000-0006-0000-0000-000012000000}">
      <text>
        <r>
          <rPr>
            <sz val="10"/>
            <color rgb="FF000000"/>
            <rFont val="Arial"/>
            <scheme val="minor"/>
          </rPr>
          <t>======
ID#AAABkB471x8
Clauber Bridi    (2025-05-23 15:24:53)
Informar o fator de utilização das equipes de coleta. 
Por exemplo:
Equipes com utilização integral = 100%
Equipes com utilização parcial = n° horas trabalhadas por semana /44 horas</t>
        </r>
      </text>
    </comment>
    <comment ref="D45" authorId="0" shapeId="0" xr:uid="{00000000-0006-0000-0000-000035000000}">
      <text>
        <r>
          <rPr>
            <sz val="10"/>
            <color rgb="FF000000"/>
            <rFont val="Arial"/>
            <scheme val="minor"/>
          </rPr>
          <t>======
ID#AAABkB471w4
Clauber Bridi    (2025-05-23 15:24:53)
Informar o Piso da categoria fixado na Convenção Coletiva</t>
        </r>
      </text>
    </comment>
    <comment ref="C46" authorId="0" shapeId="0" xr:uid="{00000000-0006-0000-0000-000046000000}">
      <text>
        <r>
          <rPr>
            <sz val="10"/>
            <color rgb="FF000000"/>
            <rFont val="Arial"/>
            <scheme val="minor"/>
          </rPr>
          <t>======
ID#AAABkB471vY
Clauber Bridi    (2025-05-23 15:24:53)
Informar o número de horas extras trabalhadas nos domingos e feriados em horário diurno</t>
        </r>
      </text>
    </comment>
    <comment ref="C47" authorId="0" shapeId="0" xr:uid="{00000000-0006-0000-0000-00000E000000}">
      <text>
        <r>
          <rPr>
            <sz val="10"/>
            <color rgb="FF000000"/>
            <rFont val="Arial"/>
            <scheme val="minor"/>
          </rPr>
          <t>======
ID#AAABkB471uk
Clauber Bridi    (2025-05-23 15:24:53)
Informar o número de horas extras trabalhadas em horário diurno de segunda a sábado</t>
        </r>
      </text>
    </comment>
    <comment ref="A48" authorId="0" shapeId="0" xr:uid="{00000000-0006-0000-0000-000022000000}">
      <text>
        <r>
          <rPr>
            <sz val="10"/>
            <color rgb="FF000000"/>
            <rFont val="Arial"/>
            <scheme val="minor"/>
          </rPr>
          <t>======
ID#AAABkB471tQ
Clauber Bridi    (2025-05-23 15:24:53)
Cálculo do descanso semanal remunerado incidente sobre as horas extras habitualmente prestadas. Considerada a média de 63 feriados + domingos e 302 dias trabalhados por ano</t>
        </r>
      </text>
    </comment>
    <comment ref="C51" authorId="0" shapeId="0" xr:uid="{00000000-0006-0000-0000-00000B000000}">
      <text>
        <r>
          <rPr>
            <sz val="10"/>
            <color rgb="FF000000"/>
            <rFont val="Arial"/>
            <scheme val="minor"/>
          </rPr>
          <t>======
ID#AAABkB471wA
Clauber Bridi    (2025-05-23 15:24:53)
Preencher a planilha Encargos Sociais e CAGED</t>
        </r>
      </text>
    </comment>
    <comment ref="C53" authorId="0" shapeId="0" xr:uid="{00000000-0006-0000-0000-000031000000}">
      <text>
        <r>
          <rPr>
            <sz val="10"/>
            <color rgb="FF000000"/>
            <rFont val="Arial"/>
            <scheme val="minor"/>
          </rPr>
          <t>======
ID#AAABkB471vU
Clauber Bridi    (2025-05-23 15:24:53)
Informar a quantidade de trabalhadores na função</t>
        </r>
      </text>
    </comment>
    <comment ref="D59" authorId="0" shapeId="0" xr:uid="{00000000-0006-0000-0000-000009000000}">
      <text>
        <r>
          <rPr>
            <sz val="10"/>
            <color rgb="FF000000"/>
            <rFont val="Arial"/>
            <scheme val="minor"/>
          </rPr>
          <t>======
ID#AAABkB471y4
Clauber Bridi    (2025-05-23 15:24:53)
Informar o Piso da categoria fixado na Convenção Coletiva</t>
        </r>
      </text>
    </comment>
    <comment ref="D60" authorId="0" shapeId="0" xr:uid="{00000000-0006-0000-0000-00001E000000}">
      <text>
        <r>
          <rPr>
            <sz val="10"/>
            <color rgb="FF000000"/>
            <rFont val="Arial"/>
            <scheme val="minor"/>
          </rPr>
          <t>======
ID#AAABkB471sc
Clauber Bridi    (2025-05-23 15:24:53)
Informar o valor do salário Mínimo Nacional</t>
        </r>
      </text>
    </comment>
    <comment ref="C61" authorId="0" shapeId="0" xr:uid="{00000000-0006-0000-0000-00002C000000}">
      <text>
        <r>
          <rPr>
            <sz val="10"/>
            <color rgb="FF000000"/>
            <rFont val="Arial"/>
            <scheme val="minor"/>
          </rPr>
          <t>======
ID#AAABkB471vI
Clauber Bridi    (2025-05-23 15:24:53)
Informar o número de horas extras trabalhadas em horário diurno nos domingos e feriados</t>
        </r>
      </text>
    </comment>
    <comment ref="C62" authorId="0" shapeId="0" xr:uid="{00000000-0006-0000-0000-00003D000000}">
      <text>
        <r>
          <rPr>
            <sz val="10"/>
            <color rgb="FF000000"/>
            <rFont val="Arial"/>
            <scheme val="minor"/>
          </rPr>
          <t>======
ID#AAABkB471zQ
Clauber Bridi    (2025-05-23 15:24:53)
Informar o número de horas extras trabalhadas em horário diurno de segunda a sábado</t>
        </r>
      </text>
    </comment>
    <comment ref="A63" authorId="0" shapeId="0" xr:uid="{00000000-0006-0000-0000-000003000000}">
      <text>
        <r>
          <rPr>
            <sz val="10"/>
            <color rgb="FF000000"/>
            <rFont val="Arial"/>
            <scheme val="minor"/>
          </rPr>
          <t>======
ID#AAABkB471wo
Clauber Bridi    (2025-05-23 15:24:53)
Cálculo do descanso semanal remunerado incidente sobre as horas extras habitualmente prestadas. Considerada a média de 63 feriados + domingos e 302 dias trabalhados por ano</t>
        </r>
      </text>
    </comment>
    <comment ref="C64" authorId="0" shapeId="0" xr:uid="{00000000-0006-0000-0000-000017000000}">
      <text>
        <r>
          <rPr>
            <sz val="10"/>
            <color rgb="FF000000"/>
            <rFont val="Arial"/>
            <scheme val="minor"/>
          </rPr>
          <t>======
ID#AAABkB471xM
Clauber Bridi    (2025-05-23 15:24:53)
Informar 1 se a base de cálculo for o Salário Mínimo Nacional; Informar 2 se a base de cálculo for o Piso da Categoria;</t>
        </r>
      </text>
    </comment>
    <comment ref="C65" authorId="0" shapeId="0" xr:uid="{00000000-0006-0000-0000-000029000000}">
      <text>
        <r>
          <rPr>
            <sz val="10"/>
            <color rgb="FF000000"/>
            <rFont val="Arial"/>
            <scheme val="minor"/>
          </rPr>
          <t>======
ID#AAABkB471xc
Clauber Bridi    (2025-05-23 15:24:53)
Percentual estabelecido nas Normas de Segurança de Trabalho ou pelo laudo de responsável técnico devidamente habilitado</t>
        </r>
      </text>
    </comment>
    <comment ref="C67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ID#AAABkB471vs
Clauber Bridi    (2025-05-23 15:24:53)
Preencher a planilha Encargos Sociais e CAGED</t>
        </r>
      </text>
    </comment>
    <comment ref="C69" authorId="0" shapeId="0" xr:uid="{00000000-0006-0000-0000-000027000000}">
      <text>
        <r>
          <rPr>
            <sz val="10"/>
            <color rgb="FF000000"/>
            <rFont val="Arial"/>
            <scheme val="minor"/>
          </rPr>
          <t>======
ID#AAABkB471ws
Clauber Bridi    (2025-05-23 15:24:53)
Informar a quantidade de trabalhadores na função</t>
        </r>
      </text>
    </comment>
    <comment ref="D74" authorId="0" shapeId="0" xr:uid="{00000000-0006-0000-0000-000036000000}">
      <text>
        <r>
          <rPr>
            <sz val="10"/>
            <color rgb="FF000000"/>
            <rFont val="Arial"/>
            <scheme val="minor"/>
          </rPr>
          <t>======
ID#AAABkB471yc
Clauber Bridi    (2025-05-23 15:24:53)
Informar o valor unitário do VT no município</t>
        </r>
      </text>
    </comment>
    <comment ref="C75" authorId="0" shapeId="0" xr:uid="{00000000-0006-0000-0000-000047000000}">
      <text>
        <r>
          <rPr>
            <sz val="10"/>
            <color rgb="FF000000"/>
            <rFont val="Arial"/>
            <scheme val="minor"/>
          </rPr>
          <t>======
ID#AAABkB471zY
Clauber Bridi    (2025-05-23 15:24:53)
Informar o número médio de dias trabalhados por mês</t>
        </r>
      </text>
    </comment>
    <comment ref="D76" authorId="0" shapeId="0" xr:uid="{00000000-0006-0000-0000-000011000000}">
      <text>
        <r>
          <rPr>
            <sz val="10"/>
            <color rgb="FF000000"/>
            <rFont val="Arial"/>
            <scheme val="minor"/>
          </rPr>
          <t>======
ID#AAABkB471wk
Clauber Bridi    (2025-05-23 15:24:53)
Valor Unitário considerando o desconto legal de até 6% do salário</t>
        </r>
      </text>
    </comment>
    <comment ref="D77" authorId="0" shapeId="0" xr:uid="{00000000-0006-0000-0000-000025000000}">
      <text>
        <r>
          <rPr>
            <sz val="10"/>
            <color rgb="FF000000"/>
            <rFont val="Arial"/>
            <scheme val="minor"/>
          </rPr>
          <t>======
ID#AAABkB471uE
Clauber Bridi    (2025-05-23 15:24:53)
Valor Unitário considerando o desconto legal de até 6% do salário</t>
        </r>
      </text>
    </comment>
    <comment ref="D82" authorId="0" shapeId="0" xr:uid="{00000000-0006-0000-0000-000033000000}">
      <text>
        <r>
          <rPr>
            <sz val="10"/>
            <color rgb="FF000000"/>
            <rFont val="Arial"/>
            <scheme val="minor"/>
          </rPr>
          <t>======
ID#AAABkB471tA
Clauber Bridi    (2025-05-23 15:24:53)
Informar o valor unitário diário do vale refeição, considerando o desconto aplicável ao funcionário, conforme Convenção Coletiva da categoria.</t>
        </r>
      </text>
    </comment>
    <comment ref="D83" authorId="0" shapeId="0" xr:uid="{00000000-0006-0000-0000-000042000000}">
      <text>
        <r>
          <rPr>
            <sz val="10"/>
            <color rgb="FF000000"/>
            <rFont val="Arial"/>
            <scheme val="minor"/>
          </rPr>
          <t>======
ID#AAABkB471xU
Clauber Bridi    (2025-05-23 15:24:53)
Informar o valor unitário diário do vale refeição, considerando o desconto aplicável ao funcionário, conforme Convenção Coletiva da categoria.</t>
        </r>
      </text>
    </comment>
    <comment ref="C94" authorId="0" shapeId="0" xr:uid="{00000000-0006-0000-0000-00002A000000}">
      <text>
        <r>
          <rPr>
            <sz val="10"/>
            <color rgb="FF000000"/>
            <rFont val="Arial"/>
            <scheme val="minor"/>
          </rPr>
          <t>======
ID#AAABkB471yQ
Clauber Bridi    (2025-05-23 15:24:53)
Informar a durabilidade estimada em meses, para cada EPI</t>
        </r>
      </text>
    </comment>
    <comment ref="C95" authorId="0" shapeId="0" xr:uid="{00000000-0006-0000-0000-00003B000000}">
      <text>
        <r>
          <rPr>
            <sz val="10"/>
            <color rgb="FF000000"/>
            <rFont val="Arial"/>
            <scheme val="minor"/>
          </rPr>
          <t>======
ID#AAABkB471sI
Clauber Bridi    (2025-05-23 15:24:53)
Informar a durabilidade estimada em meses, para cada EPI</t>
        </r>
      </text>
    </comment>
    <comment ref="C96" authorId="0" shapeId="0" xr:uid="{00000000-0006-0000-0000-000005000000}">
      <text>
        <r>
          <rPr>
            <sz val="10"/>
            <color rgb="FF000000"/>
            <rFont val="Arial"/>
            <scheme val="minor"/>
          </rPr>
          <t>======
ID#AAABkB471yA
Clauber Bridi    (2025-05-23 15:24:53)
Informar a durabilidade estimada em meses, para cada EPI</t>
        </r>
      </text>
    </comment>
    <comment ref="C97" authorId="0" shapeId="0" xr:uid="{00000000-0006-0000-0000-000016000000}">
      <text>
        <r>
          <rPr>
            <sz val="10"/>
            <color rgb="FF000000"/>
            <rFont val="Arial"/>
            <scheme val="minor"/>
          </rPr>
          <t>======
ID#AAABkB471tw
Clauber Bridi    (2025-05-23 15:24:53)
Informar a durabilidade estimada em meses, para cada EPI</t>
        </r>
      </text>
    </comment>
    <comment ref="C98" authorId="0" shapeId="0" xr:uid="{00000000-0006-0000-0000-000028000000}">
      <text>
        <r>
          <rPr>
            <sz val="10"/>
            <color rgb="FF000000"/>
            <rFont val="Arial"/>
            <scheme val="minor"/>
          </rPr>
          <t>======
ID#AAABkB471s4
Clauber Bridi    (2025-05-23 15:24:53)
Informar a durabilidade estimada em meses, para cada EPI</t>
        </r>
      </text>
    </comment>
    <comment ref="C99" authorId="0" shapeId="0" xr:uid="{00000000-0006-0000-0000-000038000000}">
      <text>
        <r>
          <rPr>
            <sz val="10"/>
            <color rgb="FF000000"/>
            <rFont val="Arial"/>
            <scheme val="minor"/>
          </rPr>
          <t>======
ID#AAABkB471xI
Clauber Bridi    (2025-05-23 15:24:53)
Informar a durabilidade estimada em meses, para cada EPI</t>
        </r>
      </text>
    </comment>
    <comment ref="D100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ID#AAABkB471so
Clauber Bridi    (2025-05-23 15:24:53)
Informar o valor mensal de higienização de uniforme para 1 funcionário</t>
        </r>
      </text>
    </comment>
    <comment ref="D112" authorId="0" shapeId="0" xr:uid="{00000000-0006-0000-0000-000045000000}">
      <text>
        <r>
          <rPr>
            <sz val="10"/>
            <color rgb="FF000000"/>
            <rFont val="Arial"/>
            <scheme val="minor"/>
          </rPr>
          <t>======
ID#AAABkB471uY
Clauber Bridi    (2025-05-23 15:24:53)
Informar o preço unitário do chassis do caminhão de coleta</t>
        </r>
      </text>
    </comment>
    <comment ref="C113" authorId="0" shapeId="0" xr:uid="{00000000-0006-0000-0000-00000D000000}">
      <text>
        <r>
          <rPr>
            <sz val="10"/>
            <color rgb="FF000000"/>
            <rFont val="Arial"/>
            <scheme val="minor"/>
          </rPr>
          <t>======
ID#AAABkB471sA
Clauber Bridi    (2025-05-23 15:24:53)
Informar a vida útil estimada para o caminhão, em anos</t>
        </r>
      </text>
    </comment>
    <comment ref="C114" authorId="0" shapeId="0" xr:uid="{00000000-0006-0000-0000-000023000000}">
      <text>
        <r>
          <rPr>
            <sz val="10"/>
            <color rgb="FF000000"/>
            <rFont val="Arial"/>
            <scheme val="minor"/>
          </rPr>
          <t>======
ID#AAABkB471ss
Clauber Bridi    (2025-05-23 15:24:53)
Na elaboração do orçamento-base da licitação, informar 0 (zero). Na proposta da licitante, informar a idade do veículo proposto.</t>
        </r>
      </text>
    </comment>
    <comment ref="C115" authorId="0" shapeId="0" xr:uid="{00000000-0006-0000-0000-000032000000}">
      <text>
        <r>
          <rPr>
            <sz val="10"/>
            <color rgb="FF000000"/>
            <rFont val="Arial"/>
            <scheme val="minor"/>
          </rPr>
          <t>======
ID#AAABkB471vA
Clauber Bridi    (2025-05-23 15:24:53)
Informar o valor da depreciação do caminhão, adotando o valor sugerido pelo TCE ou outro valor estimado</t>
        </r>
      </text>
    </comment>
    <comment ref="D117" authorId="0" shapeId="0" xr:uid="{00000000-0006-0000-0000-00000A000000}">
      <text>
        <r>
          <rPr>
            <sz val="10"/>
            <color rgb="FF000000"/>
            <rFont val="Arial"/>
            <scheme val="minor"/>
          </rPr>
          <t>======
ID#AAABkB471rg
Clauber Bridi    (2025-05-23 15:24:53)
Informar o preço unitário do equipamento compactador</t>
        </r>
      </text>
    </comment>
    <comment ref="C118" authorId="0" shapeId="0" xr:uid="{00000000-0006-0000-0000-000021000000}">
      <text>
        <r>
          <rPr>
            <sz val="10"/>
            <color rgb="FF000000"/>
            <rFont val="Arial"/>
            <scheme val="minor"/>
          </rPr>
          <t>======
ID#AAABkB471sM
Clauber Bridi    (2025-05-23 15:24:53)
Informar a vida útil estimada para o compactador, em anos</t>
        </r>
      </text>
    </comment>
    <comment ref="C119" authorId="0" shapeId="0" xr:uid="{00000000-0006-0000-0000-000030000000}">
      <text>
        <r>
          <rPr>
            <sz val="10"/>
            <color rgb="FF000000"/>
            <rFont val="Arial"/>
            <scheme val="minor"/>
          </rPr>
          <t>======
ID#AAABkB471tM
Clauber Bridi    (2025-05-23 15:24:53)
Na elaboração do orçamento-base da licitação, informar 0 (zero). Na proposta da licitante, informar a idade do compactador proposto.</t>
        </r>
      </text>
    </comment>
    <comment ref="C120" authorId="0" shapeId="0" xr:uid="{00000000-0006-0000-0000-000041000000}">
      <text>
        <r>
          <rPr>
            <sz val="10"/>
            <color rgb="FF000000"/>
            <rFont val="Arial"/>
            <scheme val="minor"/>
          </rPr>
          <t>======
ID#AAABkB471sw
Clauber Bridi    (2025-05-23 15:24:53)
Informar o valor da depreciação do compactador, adotando o valor sugerido pelo TCE ou outro valor estimado</t>
        </r>
      </text>
    </comment>
    <comment ref="C123" authorId="0" shapeId="0" xr:uid="{00000000-0006-0000-0000-00002E000000}">
      <text>
        <r>
          <rPr>
            <sz val="10"/>
            <color rgb="FF000000"/>
            <rFont val="Arial"/>
            <scheme val="minor"/>
          </rPr>
          <t>======
ID#AAABkB471zM
Clauber Bridi    (2025-05-23 15:24:53)
Informar a quantidade de caminhões compactadores do respectivo modelo</t>
        </r>
      </text>
    </comment>
    <comment ref="C129" authorId="0" shapeId="0" xr:uid="{00000000-0006-0000-0000-000004000000}">
      <text>
        <r>
          <rPr>
            <sz val="10"/>
            <color rgb="FF000000"/>
            <rFont val="Arial"/>
            <scheme val="minor"/>
          </rPr>
          <t>======
ID#AAABkB471rc
Clauber Bridi    (2025-05-23 15:24:53)
Informar a taxa de juros anual para remuneração do capital. Recomenda-se o uso da Taxa SELIC</t>
        </r>
      </text>
    </comment>
    <comment ref="D145" authorId="0" shapeId="0" xr:uid="{00000000-0006-0000-0000-000044000000}">
      <text>
        <r>
          <rPr>
            <sz val="10"/>
            <color rgb="FF000000"/>
            <rFont val="Arial"/>
            <scheme val="minor"/>
          </rPr>
          <t>======
ID#AAABkB471zE
Clauber Bridi    (2025-05-23 15:24:53)
Informar o valor do seguro obrigatório e licenciamento anual de um caminhão</t>
        </r>
      </text>
    </comment>
    <comment ref="D146" authorId="0" shapeId="0" xr:uid="{00000000-0006-0000-0000-00000C000000}">
      <text>
        <r>
          <rPr>
            <sz val="10"/>
            <color rgb="FF000000"/>
            <rFont val="Arial"/>
            <scheme val="minor"/>
          </rPr>
          <t>======
ID#AAABkB471yo
Clauber Bridi    (2025-05-23 15:24:53)
Informar o valor do seguro contra terceiros de um caminhão, se houver previsão no Projeto Básico</t>
        </r>
      </text>
    </comment>
    <comment ref="B152" authorId="0" shapeId="0" xr:uid="{00000000-0006-0000-0000-00002F000000}">
      <text>
        <r>
          <rPr>
            <sz val="10"/>
            <color rgb="FF000000"/>
            <rFont val="Arial"/>
            <scheme val="minor"/>
          </rPr>
          <t>======
ID#AAABkB471yw
Clauber Bridi    (2025-05-23 15:24:53)
Informar a quilometragem mensal percorrida, de acordo com o projeto básico</t>
        </r>
      </text>
    </comment>
    <comment ref="C155" authorId="0" shapeId="0" xr:uid="{00000000-0006-0000-0000-00001F000000}">
      <text>
        <r>
          <rPr>
            <sz val="10"/>
            <color rgb="FF000000"/>
            <rFont val="Arial"/>
            <scheme val="minor"/>
          </rPr>
          <t>======
ID#AAABkB471sQ
Clauber Bridi    (2025-05-23 15:24:53)
Informar o consumo estimado do veículo em km/l</t>
        </r>
      </text>
    </comment>
    <comment ref="D155" authorId="0" shapeId="0" xr:uid="{00000000-0006-0000-0000-000020000000}">
      <text>
        <r>
          <rPr>
            <sz val="10"/>
            <color rgb="FF000000"/>
            <rFont val="Arial"/>
            <scheme val="minor"/>
          </rPr>
          <t>======
ID#AAABkB471xk
Clauber Bridi    (2025-05-23 15:24:53)
Informar o preço unitário do combustivel</t>
        </r>
      </text>
    </comment>
    <comment ref="C157" authorId="0" shapeId="0" xr:uid="{00000000-0006-0000-0000-00003F000000}">
      <text>
        <r>
          <rPr>
            <sz val="10"/>
            <color rgb="FF000000"/>
            <rFont val="Arial"/>
            <scheme val="minor"/>
          </rPr>
          <t>======
ID#AAABkB471ys
Clauber Bridi    (2025-05-23 15:24:53)
Informar o consumo de óleo do motor a cada 1000km</t>
        </r>
      </text>
    </comment>
    <comment ref="D157" authorId="0" shapeId="0" xr:uid="{00000000-0006-0000-0000-000040000000}">
      <text>
        <r>
          <rPr>
            <sz val="10"/>
            <color rgb="FF000000"/>
            <rFont val="Arial"/>
            <scheme val="minor"/>
          </rPr>
          <t>======
ID#AAABkB471yk
Clauber Bridi    (2025-05-23 15:24:53)
Informar o preço unitário do litro do óleo do motor</t>
        </r>
      </text>
    </comment>
    <comment ref="C159" authorId="0" shapeId="0" xr:uid="{00000000-0006-0000-0000-000019000000}">
      <text>
        <r>
          <rPr>
            <sz val="10"/>
            <color rgb="FF000000"/>
            <rFont val="Arial"/>
            <scheme val="minor"/>
          </rPr>
          <t>======
ID#AAABkB471xw
Clauber Bridi    (2025-05-23 15:24:53)
Informar o consumo de óleo da transmissão a cada 1000km</t>
        </r>
      </text>
    </comment>
    <comment ref="D159" authorId="0" shapeId="0" xr:uid="{00000000-0006-0000-0000-00001B000000}">
      <text>
        <r>
          <rPr>
            <sz val="10"/>
            <color rgb="FF000000"/>
            <rFont val="Arial"/>
            <scheme val="minor"/>
          </rPr>
          <t>======
ID#AAABkB471vk
Clauber Bridi    (2025-05-23 15:24:53)
Informar o preço unitário do litro do óleo da transmissão</t>
        </r>
      </text>
    </comment>
    <comment ref="C161" authorId="0" shapeId="0" xr:uid="{00000000-0006-0000-0000-000039000000}">
      <text>
        <r>
          <rPr>
            <sz val="10"/>
            <color rgb="FF000000"/>
            <rFont val="Arial"/>
            <scheme val="minor"/>
          </rPr>
          <t>======
ID#AAABkB471xo
Clauber Bridi    (2025-05-23 15:24:53)
Informar o consumo de óleo hidráulico a cada 1000km</t>
        </r>
      </text>
    </comment>
    <comment ref="D161" authorId="0" shapeId="0" xr:uid="{00000000-0006-0000-0000-00003A000000}">
      <text>
        <r>
          <rPr>
            <sz val="10"/>
            <color rgb="FF000000"/>
            <rFont val="Arial"/>
            <scheme val="minor"/>
          </rPr>
          <t>======
ID#AAABkB471y8
Clauber Bridi    (2025-05-23 15:24:53)
Informar o preço unitário do litro do óleo hidráulico</t>
        </r>
      </text>
    </comment>
    <comment ref="C163" authorId="0" shapeId="0" xr:uid="{00000000-0006-0000-0000-000014000000}">
      <text>
        <r>
          <rPr>
            <sz val="10"/>
            <color rgb="FF000000"/>
            <rFont val="Arial"/>
            <scheme val="minor"/>
          </rPr>
          <t>======
ID#AAABkB471vE
Clauber Bridi    (2025-05-23 15:24:53)
Informar o consumo de graxa a cada 1000km</t>
        </r>
      </text>
    </comment>
    <comment ref="D163" authorId="0" shapeId="0" xr:uid="{00000000-0006-0000-0000-000015000000}">
      <text>
        <r>
          <rPr>
            <sz val="10"/>
            <color rgb="FF000000"/>
            <rFont val="Arial"/>
            <scheme val="minor"/>
          </rPr>
          <t>======
ID#AAABkB471xY
Clauber Bridi    (2025-05-23 15:24:53)
Informar o preço unitário do litro da graxa</t>
        </r>
      </text>
    </comment>
    <comment ref="D170" authorId="0" shapeId="0" xr:uid="{00000000-0006-0000-0000-000048000000}">
      <text>
        <r>
          <rPr>
            <sz val="10"/>
            <color rgb="FF000000"/>
            <rFont val="Arial"/>
            <scheme val="minor"/>
          </rPr>
          <t>======
ID#AAABkB471v8
Clauber Bridi    (2025-05-23 15:24:53)
Informar o custo de manutenção em R$/km rodado</t>
        </r>
      </text>
    </comment>
    <comment ref="C175" authorId="0" shapeId="0" xr:uid="{00000000-0006-0000-0000-00000F000000}">
      <text>
        <r>
          <rPr>
            <sz val="10"/>
            <color rgb="FF000000"/>
            <rFont val="Arial"/>
            <scheme val="minor"/>
          </rPr>
          <t>======
ID#AAABkB471uU
Clauber Bridi    (2025-05-23 15:24:53)
Informar a quantidade de pneus novos de 1 caminhão</t>
        </r>
      </text>
    </comment>
    <comment ref="D175" authorId="0" shapeId="0" xr:uid="{00000000-0006-0000-0000-000010000000}">
      <text>
        <r>
          <rPr>
            <sz val="10"/>
            <color rgb="FF000000"/>
            <rFont val="Arial"/>
            <scheme val="minor"/>
          </rPr>
          <t>======
ID#AAABkB471vc
Clauber Bridi    (2025-05-23 15:24:53)
Informar o preço unitário de cada pneu</t>
        </r>
      </text>
    </comment>
    <comment ref="C176" authorId="0" shapeId="0" xr:uid="{00000000-0006-0000-0000-000024000000}">
      <text>
        <r>
          <rPr>
            <sz val="10"/>
            <color rgb="FF000000"/>
            <rFont val="Arial"/>
            <scheme val="minor"/>
          </rPr>
          <t>======
ID#AAABkB471tE
Clauber Bridi    (2025-05-23 15:24:53)
Informar o número de recapagens por pneu</t>
        </r>
      </text>
    </comment>
    <comment ref="D177" authorId="0" shapeId="0" xr:uid="{00000000-0006-0000-0000-000034000000}">
      <text>
        <r>
          <rPr>
            <sz val="10"/>
            <color rgb="FF000000"/>
            <rFont val="Arial"/>
            <scheme val="minor"/>
          </rPr>
          <t>======
ID#AAABkB471wQ
Clauber Bridi    (2025-05-23 15:24:53)
Informar o preço unitário de cada recapagem</t>
        </r>
      </text>
    </comment>
    <comment ref="C178" authorId="0" shapeId="0" xr:uid="{00000000-0006-0000-0000-000043000000}">
      <text>
        <r>
          <rPr>
            <sz val="10"/>
            <color rgb="FF000000"/>
            <rFont val="Arial"/>
            <scheme val="minor"/>
          </rPr>
          <t>======
ID#AAABkB471t8
Clauber Bridi    (2025-05-23 15:24:53)
Informar a durabilidade média dos pneus considerando todas as recapagens, em km</t>
        </r>
      </text>
    </comment>
    <comment ref="C188" authorId="0" shapeId="0" xr:uid="{00000000-0006-0000-0000-00001C000000}">
      <text>
        <r>
          <rPr>
            <sz val="10"/>
            <color rgb="FF000000"/>
            <rFont val="Arial"/>
            <scheme val="minor"/>
          </rPr>
          <t>======
ID#AAABkB471u8
Clauber Bridi    (2025-05-23 15:24:53)
Informar a quantidade estimada por mês. Por exemplo, se a durabilidade estimada é de 6 meses, informar 1/6; se a durabilidade estimada é de 3 meses informar 1/3, etc..</t>
        </r>
      </text>
    </comment>
    <comment ref="D188" authorId="0" shapeId="0" xr:uid="{00000000-0006-0000-0000-00001D000000}">
      <text>
        <r>
          <rPr>
            <sz val="10"/>
            <color rgb="FF000000"/>
            <rFont val="Arial"/>
            <scheme val="minor"/>
          </rPr>
          <t>======
ID#AAABkB471ww
Clauber Bridi    (2025-05-23 15:24:53)
Informar o valor unitário estimado para aquisição de cada material</t>
        </r>
      </text>
    </comment>
    <comment ref="C189" authorId="0" shapeId="0" xr:uid="{00000000-0006-0000-0000-00002B000000}">
      <text>
        <r>
          <rPr>
            <sz val="10"/>
            <color rgb="FF000000"/>
            <rFont val="Arial"/>
            <scheme val="minor"/>
          </rPr>
          <t>======
ID#AAABkB471xA
Clauber Bridi    (2025-05-23 15:24:53)
Informar a quantidade estimada por mês. Por exemplo, se a durabilidade estimada é de 6 meses, informar 1/6; se a durabilidade estimada é de 3 meses informar 1/3, etc..</t>
        </r>
      </text>
    </comment>
    <comment ref="D189" authorId="0" shapeId="0" xr:uid="{00000000-0006-0000-0000-00002D000000}">
      <text>
        <r>
          <rPr>
            <sz val="10"/>
            <color rgb="FF000000"/>
            <rFont val="Arial"/>
            <scheme val="minor"/>
          </rPr>
          <t>======
ID#AAABkB471r4
Clauber Bridi    (2025-05-23 15:24:53)
Informar o valor unitário estimado para aquisição de cada material</t>
        </r>
      </text>
    </comment>
    <comment ref="C190" authorId="0" shapeId="0" xr:uid="{00000000-0006-0000-0000-00003C000000}">
      <text>
        <r>
          <rPr>
            <sz val="10"/>
            <color rgb="FF000000"/>
            <rFont val="Arial"/>
            <scheme val="minor"/>
          </rPr>
          <t>======
ID#AAABkB471x4
Clauber Bridi    (2025-05-23 15:24:53)
Informar a quantidade estimada por mês. Por exemplo, se a durabilidade estimada é de 6 meses, informar 1/6; se a durabilidade estimada é de 3 meses informar 1/3, etc..</t>
        </r>
      </text>
    </comment>
    <comment ref="D190" authorId="0" shapeId="0" xr:uid="{00000000-0006-0000-0000-00003E000000}">
      <text>
        <r>
          <rPr>
            <sz val="10"/>
            <color rgb="FF000000"/>
            <rFont val="Arial"/>
            <scheme val="minor"/>
          </rPr>
          <t>======
ID#AAABkB471zI
Clauber Bridi    (2025-05-23 15:24:53)
Informar o valor unitário estimado para aquisição de cada material</t>
        </r>
      </text>
    </comment>
    <comment ref="C191" authorId="0" shapeId="0" xr:uid="{00000000-0006-0000-0000-000007000000}">
      <text>
        <r>
          <rPr>
            <sz val="10"/>
            <color rgb="FF000000"/>
            <rFont val="Arial"/>
            <scheme val="minor"/>
          </rPr>
          <t>======
ID#AAABkB471to
Clauber Bridi    (2025-05-23 15:24:53)
Informar a quantidade estimada por mês. Por exemplo, se a durabilidade estimada é de 6 meses, informar 1/6; se a durabilidade estimada é de 3 meses informar 1/3, etc..</t>
        </r>
      </text>
    </comment>
    <comment ref="D191" authorId="0" shapeId="0" xr:uid="{00000000-0006-0000-0000-000008000000}">
      <text>
        <r>
          <rPr>
            <sz val="10"/>
            <color rgb="FF000000"/>
            <rFont val="Arial"/>
            <scheme val="minor"/>
          </rPr>
          <t>======
ID#AAABkB471rk
Clauber Bridi    (2025-05-23 15:24:53)
Informar o valor unitário estimado para aquisição de cada material</t>
        </r>
      </text>
    </comment>
    <comment ref="C192" authorId="0" shapeId="0" xr:uid="{00000000-0006-0000-0000-000018000000}">
      <text>
        <r>
          <rPr>
            <sz val="10"/>
            <color rgb="FF000000"/>
            <rFont val="Arial"/>
            <scheme val="minor"/>
          </rPr>
          <t>======
ID#AAABkB471t0
Clauber Bridi    (2025-05-23 15:24:53)
Informar a quantidade estimada por mês. Por exemplo, se a durabilidade estimada é de 6 meses, informar 1/6; se a durabilidade estimada é de 3 meses informar 1/3, etc..</t>
        </r>
      </text>
    </comment>
    <comment ref="D192" authorId="0" shapeId="0" xr:uid="{00000000-0006-0000-0000-00001A000000}">
      <text>
        <r>
          <rPr>
            <sz val="10"/>
            <color rgb="FF000000"/>
            <rFont val="Arial"/>
            <scheme val="minor"/>
          </rPr>
          <t>======
ID#AAABkB471t4
Clauber Bridi    (2025-05-23 15:24:53)
Informar o valor unitário estimado para aquisição de cada material</t>
        </r>
      </text>
    </comment>
    <comment ref="A197" authorId="0" shapeId="0" xr:uid="{00000000-0006-0000-0000-000026000000}">
      <text>
        <r>
          <rPr>
            <sz val="10"/>
            <color rgb="FF000000"/>
            <rFont val="Arial"/>
            <scheme val="minor"/>
          </rPr>
          <t>======
ID#AAABkB471uc
Clauber Bridi    (2025-05-23 15:24:53)
Especificar somente quando for exigido no Projeto Básico</t>
        </r>
      </text>
    </comment>
    <comment ref="D200" authorId="0" shapeId="0" xr:uid="{00000000-0006-0000-0000-000013000000}">
      <text>
        <r>
          <rPr>
            <sz val="10"/>
            <color rgb="FF000000"/>
            <rFont val="Arial"/>
            <scheme val="minor"/>
          </rPr>
          <t>======
ID#AAABkB471w0
Clauber Bridi    (2025-05-23 15:24:53)
Informar o valor total para instalação do equipamento de monitoramento da frota, se houver previsão no Projeto Básico</t>
        </r>
      </text>
    </comment>
    <comment ref="D202" authorId="0" shapeId="0" xr:uid="{00000000-0006-0000-0000-000037000000}">
      <text>
        <r>
          <rPr>
            <sz val="10"/>
            <color rgb="FF000000"/>
            <rFont val="Arial"/>
            <scheme val="minor"/>
          </rPr>
          <t>======
ID#AAABkB471yY
Clauber Bridi    (2025-05-23 15:24:53)
Informar o valor unitário mensal para manutenção dos equipamentos de monitoramento</t>
        </r>
      </text>
    </comment>
    <comment ref="C224" authorId="0" shapeId="0" xr:uid="{00000000-0006-0000-0000-000006000000}">
      <text>
        <r>
          <rPr>
            <sz val="10"/>
            <color rgb="FF000000"/>
            <rFont val="Arial"/>
            <scheme val="minor"/>
          </rPr>
          <t>======
ID#AAABkB471ug
Clauber Bridi    (2025-05-23 15:24:53)
Preencher a aba 4.BDI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EaHUfksQ4hJFI+4AsamYILMnEU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6" authorId="0" shapeId="0" xr:uid="{00000000-0006-0000-0300-000007000000}">
      <text>
        <r>
          <rPr>
            <sz val="10"/>
            <color rgb="FF000000"/>
            <rFont val="Arial"/>
            <scheme val="minor"/>
          </rPr>
          <t>======
ID#AAABkB471uI
Clauber Bridi    (2025-05-23 15:24:53)
Informar o % de Administração Central estimado</t>
        </r>
      </text>
    </comment>
    <comment ref="C7" authorId="0" shapeId="0" xr:uid="{00000000-0006-0000-0300-000005000000}">
      <text>
        <r>
          <rPr>
            <sz val="10"/>
            <color rgb="FF000000"/>
            <rFont val="Arial"/>
            <scheme val="minor"/>
          </rPr>
          <t>======
ID#AAABkB471uA
Clauber Bridi    (2025-05-23 15:24:53)
Informar o % de Seguros, Riscos e Garantia estimado</t>
        </r>
      </text>
    </comment>
    <comment ref="C8" authorId="0" shapeId="0" xr:uid="{00000000-0006-0000-0300-000003000000}">
      <text>
        <r>
          <rPr>
            <sz val="10"/>
            <color rgb="FF000000"/>
            <rFont val="Arial"/>
            <scheme val="minor"/>
          </rPr>
          <t>======
ID#AAABkB471wc
Clauber Bridi    (2025-05-23 15:24:53)
Informar o % de Lucro estimado</t>
        </r>
      </text>
    </comment>
    <comment ref="E9" authorId="0" shapeId="0" xr:uid="{00000000-0006-0000-0300-000006000000}">
      <text>
        <r>
          <rPr>
            <sz val="10"/>
            <color rgb="FF000000"/>
            <rFont val="Arial"/>
            <scheme val="minor"/>
          </rPr>
          <t>======
ID#AAABkB471sU
Clauber Bridi    (2025-05-23 15:24:53)
Informar o valor anual da taxa financeira, em percentual. Admite-se utilizar a SELIC</t>
        </r>
      </text>
    </comment>
    <comment ref="C10" authorId="0" shapeId="0" xr:uid="{00000000-0006-0000-0300-000002000000}">
      <text>
        <r>
          <rPr>
            <sz val="10"/>
            <color rgb="FF000000"/>
            <rFont val="Arial"/>
            <scheme val="minor"/>
          </rPr>
          <t>======
ID#AAABkB471xs
Clauber Bridi    (2025-05-23 15:24:53)
Informar o percentual de ISS, de acordo com a legislação tributária do município onde serão prestados os serviços. De 2% até o limite de 5%.</t>
        </r>
      </text>
    </comment>
    <comment ref="E10" authorId="0" shapeId="0" xr:uid="{00000000-0006-0000-0300-000004000000}">
      <text>
        <r>
          <rPr>
            <sz val="10"/>
            <color rgb="FF000000"/>
            <rFont val="Arial"/>
            <scheme val="minor"/>
          </rPr>
          <t>======
ID#AAABkB471vM
Clauber Bridi    (2025-05-23 15:24:53)
Informar a média de dias úteis entre data de pagamento prevista no contrato e a data final do período de adimplemento da parcela</t>
        </r>
      </text>
    </comment>
    <comment ref="C11" authorId="0" shapeId="0" xr:uid="{00000000-0006-0000-0300-000001000000}">
      <text>
        <r>
          <rPr>
            <sz val="10"/>
            <color rgb="FF000000"/>
            <rFont val="Arial"/>
            <scheme val="minor"/>
          </rPr>
          <t>======
ID#AAABkB471vo
Clauber Bridi    (2025-05-23 15:24:53)
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17G9oCozZyf3AEPvKHARR36R43w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2" authorId="0" shapeId="0" xr:uid="{00000000-0006-0000-0600-000005000000}">
      <text>
        <r>
          <rPr>
            <sz val="10"/>
            <color rgb="FF000000"/>
            <rFont val="Arial"/>
            <scheme val="minor"/>
          </rPr>
          <t>======
ID#AAABkB471xg
cbridi    (2025-05-23 15:24:53)
Informar a população do município a ser atendida</t>
        </r>
      </text>
    </comment>
    <comment ref="C13" authorId="0" shapeId="0" xr:uid="{00000000-0006-0000-0600-000004000000}">
      <text>
        <r>
          <rPr>
            <sz val="10"/>
            <color rgb="FF000000"/>
            <rFont val="Arial"/>
            <scheme val="minor"/>
          </rPr>
          <t>======
ID#AAABkB471tk
Clauber Bridi    (2025-05-23 15:24:53)
Caso o município possua informações de pesagem, ajustar com o valor da geração média per capita realizada nos últimos 12 meses</t>
        </r>
      </text>
    </comment>
    <comment ref="C14" authorId="0" shapeId="0" xr:uid="{00000000-0006-0000-0600-000003000000}">
      <text>
        <r>
          <rPr>
            <sz val="10"/>
            <color rgb="FF000000"/>
            <rFont val="Arial"/>
            <scheme val="minor"/>
          </rPr>
          <t>======
ID#AAABkB471r0
Omar    (2025-05-23 15:24:53)
retorna a geração diária a ser recolhida</t>
        </r>
      </text>
    </comment>
    <comment ref="C16" authorId="0" shapeId="0" xr:uid="{00000000-0006-0000-0600-000002000000}">
      <text>
        <r>
          <rPr>
            <sz val="10"/>
            <color rgb="FF000000"/>
            <rFont val="Arial"/>
            <scheme val="minor"/>
          </rPr>
          <t>======
ID#AAABkB471s0
cbridi    (2025-05-23 15:24:53)
Informe o número de dias de coleta por semana</t>
        </r>
      </text>
    </comment>
    <comment ref="C19" authorId="0" shapeId="0" xr:uid="{00000000-0006-0000-0600-000001000000}">
      <text>
        <r>
          <rPr>
            <sz val="10"/>
            <color rgb="FF000000"/>
            <rFont val="Arial"/>
            <scheme val="minor"/>
          </rPr>
          <t>======
ID#AAABkB471uM
cbridi    (2025-05-23 15:24:53)
Informar 1 para caminhão toco; Informar 2 para caminhão truck</t>
        </r>
      </text>
    </comment>
    <comment ref="C20" authorId="0" shapeId="0" xr:uid="{00000000-0006-0000-0600-000007000000}">
      <text>
        <r>
          <rPr>
            <sz val="10"/>
            <color rgb="FF000000"/>
            <rFont val="Arial"/>
            <scheme val="minor"/>
          </rPr>
          <t>======
ID#AAABkB471rs
cbridi    (2025-05-23 15:24:53)
Informar a capacidade do compactador em m³</t>
        </r>
      </text>
    </comment>
    <comment ref="C23" authorId="0" shapeId="0" xr:uid="{00000000-0006-0000-0600-000006000000}">
      <text>
        <r>
          <rPr>
            <sz val="10"/>
            <color rgb="FF000000"/>
            <rFont val="Arial"/>
            <scheme val="minor"/>
          </rPr>
          <t>======
ID#AAABkB471tU
Clauber Bridi    (2025-05-23 15:24:53)
Informar o número de percursos de coleta (cargas) que cada caminhão realiza por dia, considerando todos os turnos de trabalho.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T3U5I+pwoR07OdgLLFJo4me9nKw=="/>
    </ext>
  </extLst>
</comments>
</file>

<file path=xl/sharedStrings.xml><?xml version="1.0" encoding="utf-8"?>
<sst xmlns="http://schemas.openxmlformats.org/spreadsheetml/2006/main" count="468" uniqueCount="303">
  <si>
    <t>Planilha de Composição de Custos</t>
  </si>
  <si>
    <t>Orçamento Sintético</t>
  </si>
  <si>
    <t>Descrição do Item</t>
  </si>
  <si>
    <t>Custo (R$/mês)</t>
  </si>
  <si>
    <t>%</t>
  </si>
  <si>
    <t>3.1.1. Depreciação</t>
  </si>
  <si>
    <t>3.1.2. Remuneração do Capital</t>
  </si>
  <si>
    <t>6. Horas máquina</t>
  </si>
  <si>
    <t>7. Despesas NR-35</t>
  </si>
  <si>
    <t>R$ 800,00</t>
  </si>
  <si>
    <t>PREÇO TOTAL MENSAL COM A COLETA</t>
  </si>
  <si>
    <t>Quantitativos</t>
  </si>
  <si>
    <t>Mão-de-obra</t>
  </si>
  <si>
    <t>Quantidade</t>
  </si>
  <si>
    <t>Total de mão-de-obra (postos de trabalho)</t>
  </si>
  <si>
    <t>Veículos e Equipamentos</t>
  </si>
  <si>
    <t>Fator de utilização (FU)</t>
  </si>
  <si>
    <t>1. Mão-de-obra</t>
  </si>
  <si>
    <t>1.1. Vigilante</t>
  </si>
  <si>
    <t>Discriminação</t>
  </si>
  <si>
    <t>Unidade</t>
  </si>
  <si>
    <t>Custo unitário</t>
  </si>
  <si>
    <t>Subtotal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</si>
  <si>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</si>
  <si>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Piso da categoria</t>
  </si>
  <si>
    <t>mês</t>
  </si>
  <si>
    <t>Horas Extras (100%)</t>
  </si>
  <si>
    <t>hora</t>
  </si>
  <si>
    <t>Horas Extras (50%)</t>
  </si>
  <si>
    <t>Descanso Semanal Remunerado (DSR) - hora extra</t>
  </si>
  <si>
    <t>R$</t>
  </si>
  <si>
    <t>Adicional de Insalubridade</t>
  </si>
  <si>
    <t>Soma</t>
  </si>
  <si>
    <t>Encargos Sociais</t>
  </si>
  <si>
    <t>Total por Coletor</t>
  </si>
  <si>
    <t>Total do Efetivo</t>
  </si>
  <si>
    <t>homem</t>
  </si>
  <si>
    <t>Fator de utilização</t>
  </si>
  <si>
    <t>1.2. Motorista Turno do Dia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</si>
  <si>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</si>
  <si>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Piso da categoria (2)</t>
  </si>
  <si>
    <t>Salário mínimo nacional (1)</t>
  </si>
  <si>
    <t>Base de cálculo da Insalubridade</t>
  </si>
  <si>
    <t>Total por Motorista</t>
  </si>
  <si>
    <t>1.3. Vale Transporte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</si>
  <si>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</si>
  <si>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Vale Transporte</t>
  </si>
  <si>
    <t>Dias Trabalhados por mês</t>
  </si>
  <si>
    <t>dia</t>
  </si>
  <si>
    <t>Coletor</t>
  </si>
  <si>
    <t>vale</t>
  </si>
  <si>
    <t>Motorista</t>
  </si>
  <si>
    <t>1.4. Vale-refeição (diário)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</si>
  <si>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</si>
  <si>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Vigilante</t>
  </si>
  <si>
    <t>unidade</t>
  </si>
  <si>
    <t>Custo Mensal com Mão-de-obra (R$/mês)</t>
  </si>
  <si>
    <t>2. Uniformes e Equipamentos de Proteção Individual</t>
  </si>
  <si>
    <t>2.1. Uniformes e EPIs para os trabalhadores</t>
  </si>
  <si>
    <t>Durabilidade (meses)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</si>
  <si>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</si>
  <si>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Jaqueta com reflexivo (NBR 15.292)</t>
  </si>
  <si>
    <t>Calça</t>
  </si>
  <si>
    <t>Camiseta</t>
  </si>
  <si>
    <t>Botina de segurança c/ palmilha aço</t>
  </si>
  <si>
    <t>par</t>
  </si>
  <si>
    <t>Capa de chuva amarela com reflexivo</t>
  </si>
  <si>
    <t>Protetor solar FPS 30</t>
  </si>
  <si>
    <t>frasco 120g</t>
  </si>
  <si>
    <t>Higienização de uniformes e EPIs</t>
  </si>
  <si>
    <t>R$ mensal</t>
  </si>
  <si>
    <t>Custo Mensal com Uniformes e EPIs (R$/mês)</t>
  </si>
  <si>
    <t>3. Veículos e Equipamentos</t>
  </si>
  <si>
    <t>3.1. Veículo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</si>
  <si>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</si>
  <si>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Custo de aquisição do chassis</t>
  </si>
  <si>
    <t>Vida útil do chassis</t>
  </si>
  <si>
    <t>anos</t>
  </si>
  <si>
    <t>Idade do veículo</t>
  </si>
  <si>
    <t>Depreciação do chassis</t>
  </si>
  <si>
    <t>Depreciação mensal veículos coletores</t>
  </si>
  <si>
    <t>Custo de aquisição da carroçeria</t>
  </si>
  <si>
    <t>Vida útil do carroçeria</t>
  </si>
  <si>
    <t>Idade do carroçeria</t>
  </si>
  <si>
    <t>Depreciação do carroçeria</t>
  </si>
  <si>
    <t>Depreciação mensal do carroçeria</t>
  </si>
  <si>
    <t>Total por veículo</t>
  </si>
  <si>
    <t>Total da frota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</si>
  <si>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</si>
  <si>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Custo do chassis</t>
  </si>
  <si>
    <t>Taxa de juros anual nominal</t>
  </si>
  <si>
    <t>Valor do veículo proposto (V0)</t>
  </si>
  <si>
    <t>Investimento médio total do chassis</t>
  </si>
  <si>
    <t>Remuneração mensal de capital do chassis</t>
  </si>
  <si>
    <t>Custo do carroçeria</t>
  </si>
  <si>
    <t>Valor do carroçeria proposto (V0)</t>
  </si>
  <si>
    <t>Investimento médio total do carroçeria</t>
  </si>
  <si>
    <t>Remuneração mensal de capital do carroçeria</t>
  </si>
  <si>
    <t>3.1.3. Impostos e Seguros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</si>
  <si>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</si>
  <si>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IPVA</t>
  </si>
  <si>
    <t>Licenciamento e Seguro obrigatório</t>
  </si>
  <si>
    <t>Seguro contra terceiros</t>
  </si>
  <si>
    <t>Impostos e seguros mensais</t>
  </si>
  <si>
    <t>3.1.4. Consumos</t>
  </si>
  <si>
    <t>Quilometragem mensal</t>
  </si>
  <si>
    <t>Consumo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</si>
  <si>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</si>
  <si>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Custo de óleo diesel / km rodado</t>
  </si>
  <si>
    <t>km/l</t>
  </si>
  <si>
    <t>Custo mensal com óleo diesel</t>
  </si>
  <si>
    <t>km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</si>
  <si>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</si>
  <si>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</si>
  <si>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</si>
  <si>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</si>
  <si>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</si>
  <si>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</si>
  <si>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</si>
  <si>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</si>
  <si>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</si>
  <si>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</si>
  <si>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</si>
  <si>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</si>
  <si>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3.1.5. Manutenção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</si>
  <si>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</si>
  <si>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Custo de manutenção dos caminhões</t>
  </si>
  <si>
    <t>3.1.6. Pneus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</si>
  <si>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</si>
  <si>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Custo do jogo de pneus 275/80 R22,5</t>
  </si>
  <si>
    <t>Número de recapagens por pneu</t>
  </si>
  <si>
    <t>Custo de recapagem</t>
  </si>
  <si>
    <t>Custo jg. compl. + 2 recap./ km rodado</t>
  </si>
  <si>
    <t>km/jogo</t>
  </si>
  <si>
    <t>Custo mensal com pneus</t>
  </si>
  <si>
    <t>Custo Mensal com Veículos e Equipamentos (R$/mês)</t>
  </si>
  <si>
    <t>4. Ferramentas e Materiais de Consumo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</si>
  <si>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</si>
  <si>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Recipiente térmico para água (5L)</t>
  </si>
  <si>
    <t>Pá de Concha</t>
  </si>
  <si>
    <t>Vassoura</t>
  </si>
  <si>
    <t>Lonas</t>
  </si>
  <si>
    <t>Publicidade (adesivos veículos)</t>
  </si>
  <si>
    <t>cj</t>
  </si>
  <si>
    <t>Custo Mensal com Ferramentas e Materiais de Consumo (R$/mês)</t>
  </si>
  <si>
    <t>5. Monitoramento da Frota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</si>
  <si>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</si>
  <si>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Implantação dos equipamentos de monitoramento</t>
  </si>
  <si>
    <t>Custo mensal com implantação</t>
  </si>
  <si>
    <t>Manutenção dos equipamentos de monitoramento</t>
  </si>
  <si>
    <t>Custo mensal com manutenção</t>
  </si>
  <si>
    <t>Custo Mensal com Monitoramento da Frota (R$/mês)</t>
  </si>
  <si>
    <t>6. Horas máquinas carregadeira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</si>
  <si>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</si>
  <si>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Horas máquinas carregadeira com operador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</si>
  <si>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</si>
  <si>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Despesas NR-35</t>
  </si>
  <si>
    <t>und</t>
  </si>
  <si>
    <t>CUSTO TOTAL MENSAL COM DESPESAS OPERACIONAIS (R$/mês)</t>
  </si>
  <si>
    <t>8. Benefícios e Despesas Indiretas - BDI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</si>
  <si>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</si>
  <si>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Benefícios e despesas indiretas</t>
  </si>
  <si>
    <t>CUSTO MENSAL COM BDI (R$/mês)</t>
  </si>
  <si>
    <t>PREÇO MENSAL TOTAL (R$/mês)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</si>
  <si>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</si>
  <si>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</si>
  <si>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</si>
  <si>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</si>
  <si>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</si>
  <si>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</si>
  <si>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</si>
  <si>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</si>
  <si>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</si>
  <si>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</si>
  <si>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</si>
  <si>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</si>
  <si>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</si>
  <si>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</si>
  <si>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</si>
  <si>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</si>
  <si>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</si>
  <si>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</si>
  <si>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</si>
  <si>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</si>
  <si>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</si>
  <si>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</si>
  <si>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</si>
  <si>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</si>
  <si>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</si>
  <si>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</si>
  <si>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</si>
  <si>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</si>
  <si>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</si>
  <si>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</si>
  <si>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</si>
  <si>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</si>
  <si>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</si>
  <si>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</si>
  <si>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</si>
  <si>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</si>
  <si>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</si>
  <si>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</si>
  <si>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</si>
  <si>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</si>
  <si>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</si>
  <si>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</si>
  <si>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</si>
  <si>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</si>
  <si>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</si>
  <si>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</si>
  <si>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</si>
  <si>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</si>
  <si>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</si>
  <si>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</si>
  <si>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</si>
  <si>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</si>
  <si>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</si>
  <si>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</si>
  <si>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</si>
  <si>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3. CAGED</t>
  </si>
  <si>
    <t>Rio Grande do Sul  - Coleta de Resíduos Não-Perigosos - CNAE 38114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</si>
  <si>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</si>
  <si>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</si>
  <si>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</si>
  <si>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</si>
  <si>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</si>
  <si>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</si>
  <si>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</si>
  <si>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</si>
  <si>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</si>
  <si>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</si>
  <si>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</si>
  <si>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 xml:space="preserve"> </t>
  </si>
  <si>
    <t>Indicadores</t>
  </si>
  <si>
    <t>Estoque recuperado início do Período 01-01-2019</t>
  </si>
  <si>
    <t>Estoque recuperado final do Período 31-12-2019</t>
  </si>
  <si>
    <t>Variação Emprego Absoluta de 01-01-2019 a 31-12-2019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</si>
  <si>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</si>
  <si>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</si>
  <si>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</si>
  <si>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</si>
  <si>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</si>
  <si>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</si>
  <si>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</si>
  <si>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</si>
  <si>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</si>
  <si>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Multa FGTS</t>
  </si>
  <si>
    <t>Ajustado, de acordo com a nova Lei Federal nº 13.932/2019</t>
  </si>
  <si>
    <t>4. Composição do BDI - Benefícios e Despesas Indiretas</t>
  </si>
  <si>
    <t>Referência estudo TCE</t>
  </si>
  <si>
    <t>1° Quartil</t>
  </si>
  <si>
    <t>Médio</t>
  </si>
  <si>
    <t>3° Quartil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</si>
  <si>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</si>
  <si>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</si>
  <si>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</si>
  <si>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</si>
  <si>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</si>
  <si>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</si>
  <si>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</si>
  <si>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</si>
  <si>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</si>
  <si>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</si>
  <si>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</si>
  <si>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</si>
  <si>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</si>
  <si>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</si>
  <si>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</si>
  <si>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</si>
  <si>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5. Depreciação Referencial TCE/RS (%)</t>
  </si>
  <si>
    <t>Idade do veículo (ano)</t>
  </si>
  <si>
    <t>Depreciação Média</t>
  </si>
  <si>
    <t>6. Remuneração de Capital</t>
  </si>
  <si>
    <t>Fórmula de cálculo da remuneração de capital:</t>
  </si>
  <si>
    <r>
      <rPr>
        <sz val="12"/>
        <color theme="1"/>
        <rFont val="Arial"/>
      </rPr>
      <t>J</t>
    </r>
    <r>
      <rPr>
        <vertAlign val="subscript"/>
        <sz val="12"/>
        <color rgb="FF000000"/>
        <rFont val="Arial"/>
      </rPr>
      <t>m</t>
    </r>
    <r>
      <rPr>
        <sz val="12"/>
        <color rgb="FF000000"/>
        <rFont val="Arial"/>
      </rPr>
      <t xml:space="preserve"> = remuneração de capital mensal</t>
    </r>
  </si>
  <si>
    <t>i = taxa de juros do mercado (sugere-se adotar a taxa SELIC)</t>
  </si>
  <si>
    <t>Im = investimento médio</t>
  </si>
  <si>
    <r>
      <rPr>
        <sz val="12"/>
        <color theme="1"/>
        <rFont val="Arial"/>
      </rPr>
      <t>V</t>
    </r>
    <r>
      <rPr>
        <vertAlign val="subscript"/>
        <sz val="12"/>
        <color rgb="FF000000"/>
        <rFont val="Arial"/>
      </rPr>
      <t>0</t>
    </r>
    <r>
      <rPr>
        <sz val="12"/>
        <color rgb="FF000000"/>
        <rFont val="Arial"/>
      </rPr>
      <t xml:space="preserve"> = valor inicial do bem</t>
    </r>
  </si>
  <si>
    <r>
      <rPr>
        <sz val="12"/>
        <color theme="1"/>
        <rFont val="Arial"/>
      </rPr>
      <t>V</t>
    </r>
    <r>
      <rPr>
        <vertAlign val="subscript"/>
        <sz val="12"/>
        <color rgb="FF000000"/>
        <rFont val="Arial"/>
      </rPr>
      <t>r</t>
    </r>
    <r>
      <rPr>
        <sz val="12"/>
        <color rgb="FF000000"/>
        <rFont val="Arial"/>
      </rPr>
      <t xml:space="preserve"> = valor residual do bem</t>
    </r>
  </si>
  <si>
    <t>n = vida útil do bem em anos</t>
  </si>
  <si>
    <t>7. Dimensionamento da frota</t>
  </si>
  <si>
    <t>Indicador</t>
  </si>
  <si>
    <t>Unid</t>
  </si>
  <si>
    <t>População (H)</t>
  </si>
  <si>
    <t>hab</t>
  </si>
  <si>
    <t>Geração per capita (G)</t>
  </si>
  <si>
    <t>Kg/hab.dia</t>
  </si>
  <si>
    <t>Geração total diária (Qd)</t>
  </si>
  <si>
    <t>ton/dia</t>
  </si>
  <si>
    <t>Geração Mensal</t>
  </si>
  <si>
    <t>ton</t>
  </si>
  <si>
    <t>Número de dias de coleta por semana (Dc)</t>
  </si>
  <si>
    <t>Quantitativo diário de coleta (Qc)</t>
  </si>
  <si>
    <t>Densidade RSU compactado</t>
  </si>
  <si>
    <t>Kg/m³</t>
  </si>
  <si>
    <t>Tipo de Veículo (1 = toco, 2 = truck)</t>
  </si>
  <si>
    <t>Capacidade do Compactador</t>
  </si>
  <si>
    <t>m³</t>
  </si>
  <si>
    <t>Capacidade nominal de carga (Cc)</t>
  </si>
  <si>
    <t>Número de Cargas por dia (Nc)</t>
  </si>
  <si>
    <t>Número total de percursos de coleta por veículo, por dia (Np)</t>
  </si>
  <si>
    <t>Número de veículos da Frota (F)</t>
  </si>
  <si>
    <t>1. Administração da estação de transbordo e transporte até o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</si>
</sst>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.00_);_(* \(#,##0.00\);_(* &quot;-&quot;??_);_(@_)"/>
    <numFmt numFmtId="165" formatCode="&quot;R$ &quot;#,##0.00"/>
    <numFmt numFmtId="166" formatCode="[$R$ -416]#,##0.00"/>
    <numFmt numFmtId="167" formatCode="&quot;R$ &quot;#,##0.00_);\(&quot;R$ &quot;#,##0.00\)"/>
    <numFmt numFmtId="168" formatCode="_(* #,##0_);_(* \(#,##0\);_(* &quot;-&quot;??_);_(@_)"/>
    <numFmt numFmtId="169" formatCode="_-* #,##0.00_-;\-* #,##0.00_-;_-* &quot;-&quot;??_-;_-@"/>
    <numFmt numFmtId="170" formatCode="_(* #,##0.000_);_(* \(#,##0.000\);_(* &quot;-&quot;??_);_(@_)"/>
    <numFmt numFmtId="171" formatCode="0.0000"/>
    <numFmt numFmtId="172" formatCode="_-* #,##0.000_-;\-* #,##0.000_-;_-* &quot;-&quot;??_-;_-@"/>
    <numFmt numFmtId="173" formatCode="_-* #,##0.00_-;\-* #,##0.00_-;_-* &quot;-&quot;?_-;_-@"/>
    <numFmt numFmtId="174" formatCode="_-* #,##0_-;\-* #,##0_-;_-* &quot;-&quot;?_-;_-@"/>
  </numFmts>
  <fonts count="28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4"/>
      <color theme="1"/>
      <name val="Arial"/>
    </font>
    <font>
      <sz val="10"/>
      <name val="Arial"/>
    </font>
    <font>
      <sz val="11"/>
      <color theme="1"/>
      <name val="Arial"/>
    </font>
    <font>
      <b/>
      <sz val="11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u/>
      <sz val="10"/>
      <color rgb="FF0000FF"/>
      <name val="Arial"/>
    </font>
    <font>
      <b/>
      <sz val="9"/>
      <color theme="1"/>
      <name val="Arial"/>
    </font>
    <font>
      <sz val="8"/>
      <color theme="1"/>
      <name val="Arial"/>
    </font>
    <font>
      <u/>
      <sz val="10"/>
      <color rgb="FF0000FF"/>
      <name val="Arial"/>
    </font>
    <font>
      <sz val="11"/>
      <color rgb="FF000000"/>
      <name val="Arial"/>
    </font>
    <font>
      <sz val="9"/>
      <color theme="1"/>
      <name val="Arial"/>
    </font>
    <font>
      <i/>
      <sz val="10"/>
      <color theme="1"/>
      <name val="Arial"/>
    </font>
    <font>
      <sz val="10"/>
      <color rgb="FFFF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2"/>
      <color rgb="FFFF0000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3"/>
      <color theme="1"/>
      <name val="Arial"/>
    </font>
    <font>
      <u/>
      <sz val="10"/>
      <color rgb="FF0000FF"/>
      <name val="Arial"/>
    </font>
    <font>
      <b/>
      <sz val="10"/>
      <color rgb="FFFF0000"/>
      <name val="Arial"/>
    </font>
    <font>
      <sz val="12"/>
      <color theme="1"/>
      <name val="Arial"/>
    </font>
    <font>
      <b/>
      <u/>
      <sz val="9"/>
      <color theme="1"/>
      <name val="Arial"/>
    </font>
    <font>
      <vertAlign val="subscript"/>
      <sz val="12"/>
      <color rgb="FF000000"/>
      <name val="Arial"/>
    </font>
    <font>
      <sz val="12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rgb="FFEEECE1"/>
        <bgColor rgb="FFEEECE1"/>
      </patternFill>
    </fill>
  </fills>
  <borders count="6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7" fillId="0" borderId="12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vertical="center"/>
    </xf>
    <xf numFmtId="164" fontId="7" fillId="0" borderId="13" xfId="0" applyNumberFormat="1" applyFont="1" applyBorder="1" applyAlignment="1">
      <alignment vertical="center"/>
    </xf>
    <xf numFmtId="164" fontId="7" fillId="0" borderId="14" xfId="0" applyNumberFormat="1" applyFont="1" applyBorder="1" applyAlignment="1">
      <alignment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vertical="center"/>
    </xf>
    <xf numFmtId="164" fontId="7" fillId="0" borderId="17" xfId="0" applyNumberFormat="1" applyFont="1" applyBorder="1" applyAlignment="1">
      <alignment vertical="center"/>
    </xf>
    <xf numFmtId="165" fontId="7" fillId="0" borderId="18" xfId="0" applyNumberFormat="1" applyFont="1" applyBorder="1" applyAlignment="1">
      <alignment vertical="center"/>
    </xf>
    <xf numFmtId="10" fontId="7" fillId="0" borderId="19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64" fontId="1" fillId="0" borderId="16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165" fontId="1" fillId="0" borderId="18" xfId="0" applyNumberFormat="1" applyFont="1" applyBorder="1" applyAlignment="1">
      <alignment vertical="center"/>
    </xf>
    <xf numFmtId="10" fontId="1" fillId="0" borderId="19" xfId="0" applyNumberFormat="1" applyFont="1" applyBorder="1" applyAlignment="1">
      <alignment vertical="center"/>
    </xf>
    <xf numFmtId="164" fontId="7" fillId="0" borderId="16" xfId="0" applyNumberFormat="1" applyFont="1" applyBorder="1" applyAlignment="1">
      <alignment horizontal="left" vertical="center"/>
    </xf>
    <xf numFmtId="4" fontId="7" fillId="0" borderId="17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left" vertical="center"/>
    </xf>
    <xf numFmtId="4" fontId="1" fillId="0" borderId="17" xfId="0" applyNumberFormat="1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left" vertical="center"/>
    </xf>
    <xf numFmtId="165" fontId="7" fillId="0" borderId="20" xfId="0" applyNumberFormat="1" applyFont="1" applyBorder="1" applyAlignment="1">
      <alignment vertical="center"/>
    </xf>
    <xf numFmtId="166" fontId="7" fillId="0" borderId="20" xfId="0" applyNumberFormat="1" applyFont="1" applyBorder="1" applyAlignment="1">
      <alignment horizontal="right" vertical="center"/>
    </xf>
    <xf numFmtId="165" fontId="7" fillId="0" borderId="21" xfId="0" applyNumberFormat="1" applyFont="1" applyBorder="1" applyAlignment="1">
      <alignment vertical="center"/>
    </xf>
    <xf numFmtId="164" fontId="7" fillId="0" borderId="9" xfId="0" applyNumberFormat="1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vertical="center"/>
    </xf>
    <xf numFmtId="167" fontId="7" fillId="0" borderId="22" xfId="0" applyNumberFormat="1" applyFont="1" applyBorder="1" applyAlignment="1">
      <alignment vertical="center"/>
    </xf>
    <xf numFmtId="9" fontId="7" fillId="0" borderId="23" xfId="0" applyNumberFormat="1" applyFont="1" applyBorder="1" applyAlignment="1">
      <alignment vertical="center"/>
    </xf>
    <xf numFmtId="164" fontId="7" fillId="0" borderId="25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1" fontId="1" fillId="0" borderId="15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1" fontId="1" fillId="0" borderId="26" xfId="0" applyNumberFormat="1" applyFont="1" applyBorder="1" applyAlignment="1">
      <alignment horizontal="center" vertical="center"/>
    </xf>
    <xf numFmtId="164" fontId="7" fillId="0" borderId="27" xfId="0" applyNumberFormat="1" applyFont="1" applyBorder="1" applyAlignment="1">
      <alignment vertical="center"/>
    </xf>
    <xf numFmtId="4" fontId="7" fillId="0" borderId="28" xfId="0" applyNumberFormat="1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1" fontId="7" fillId="0" borderId="2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164" fontId="1" fillId="0" borderId="33" xfId="0" applyNumberFormat="1" applyFont="1" applyBorder="1" applyAlignment="1">
      <alignment vertical="center"/>
    </xf>
    <xf numFmtId="164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1" fontId="1" fillId="0" borderId="35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4" fontId="7" fillId="0" borderId="9" xfId="0" applyNumberFormat="1" applyFont="1" applyBorder="1" applyAlignment="1">
      <alignment vertical="center"/>
    </xf>
    <xf numFmtId="9" fontId="7" fillId="3" borderId="36" xfId="0" applyNumberFormat="1" applyFont="1" applyFill="1" applyBorder="1" applyAlignment="1">
      <alignment vertical="center"/>
    </xf>
    <xf numFmtId="164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164" fontId="9" fillId="4" borderId="38" xfId="0" applyNumberFormat="1" applyFont="1" applyFill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39" xfId="0" applyFont="1" applyBorder="1" applyAlignment="1">
      <alignment horizontal="center" vertical="center"/>
    </xf>
    <xf numFmtId="164" fontId="1" fillId="3" borderId="40" xfId="0" applyNumberFormat="1" applyFont="1" applyFill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1" fillId="5" borderId="18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1" fillId="0" borderId="18" xfId="0" applyNumberFormat="1" applyFont="1" applyBorder="1" applyAlignment="1">
      <alignment vertical="center"/>
    </xf>
    <xf numFmtId="164" fontId="7" fillId="4" borderId="3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" fontId="1" fillId="3" borderId="18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164" fontId="7" fillId="0" borderId="18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68" fontId="1" fillId="0" borderId="18" xfId="0" applyNumberFormat="1" applyFont="1" applyBorder="1" applyAlignment="1">
      <alignment horizontal="center" vertical="center"/>
    </xf>
    <xf numFmtId="164" fontId="1" fillId="3" borderId="41" xfId="0" applyNumberFormat="1" applyFont="1" applyFill="1" applyBorder="1" applyAlignment="1">
      <alignment vertical="center"/>
    </xf>
    <xf numFmtId="0" fontId="1" fillId="3" borderId="41" xfId="0" applyFont="1" applyFill="1" applyBorder="1" applyAlignment="1">
      <alignment vertical="center"/>
    </xf>
    <xf numFmtId="168" fontId="1" fillId="0" borderId="18" xfId="0" applyNumberFormat="1" applyFont="1" applyBorder="1" applyAlignment="1">
      <alignment vertical="center"/>
    </xf>
    <xf numFmtId="164" fontId="7" fillId="4" borderId="42" xfId="0" applyNumberFormat="1" applyFont="1" applyFill="1" applyBorder="1" applyAlignment="1">
      <alignment vertical="center"/>
    </xf>
    <xf numFmtId="164" fontId="1" fillId="3" borderId="18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0" fontId="9" fillId="4" borderId="38" xfId="0" applyFont="1" applyFill="1" applyBorder="1" applyAlignment="1">
      <alignment horizontal="center" vertical="center" wrapText="1"/>
    </xf>
    <xf numFmtId="13" fontId="1" fillId="3" borderId="18" xfId="0" applyNumberFormat="1" applyFont="1" applyFill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64" fontId="7" fillId="4" borderId="4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2" fillId="3" borderId="0" xfId="0" applyNumberFormat="1" applyFont="1" applyFill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164" fontId="7" fillId="0" borderId="43" xfId="0" applyNumberFormat="1" applyFont="1" applyBorder="1" applyAlignment="1">
      <alignment horizontal="center" vertical="center"/>
    </xf>
    <xf numFmtId="164" fontId="1" fillId="5" borderId="18" xfId="0" applyNumberFormat="1" applyFont="1" applyFill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4" borderId="44" xfId="0" applyFont="1" applyFill="1" applyBorder="1" applyAlignment="1">
      <alignment horizontal="center" vertical="center"/>
    </xf>
    <xf numFmtId="0" fontId="9" fillId="4" borderId="45" xfId="0" applyFont="1" applyFill="1" applyBorder="1" applyAlignment="1">
      <alignment horizontal="center" vertical="center"/>
    </xf>
    <xf numFmtId="164" fontId="9" fillId="4" borderId="4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3" borderId="18" xfId="0" applyNumberFormat="1" applyFont="1" applyFill="1" applyBorder="1" applyAlignment="1">
      <alignment vertical="center"/>
    </xf>
    <xf numFmtId="4" fontId="1" fillId="3" borderId="40" xfId="0" applyNumberFormat="1" applyFont="1" applyFill="1" applyBorder="1" applyAlignment="1">
      <alignment horizontal="center" vertical="center"/>
    </xf>
    <xf numFmtId="170" fontId="1" fillId="3" borderId="40" xfId="0" applyNumberFormat="1" applyFont="1" applyFill="1" applyBorder="1" applyAlignment="1">
      <alignment horizontal="center" vertical="center"/>
    </xf>
    <xf numFmtId="170" fontId="1" fillId="0" borderId="39" xfId="0" applyNumberFormat="1" applyFont="1" applyBorder="1" applyAlignment="1">
      <alignment horizontal="center" vertical="center"/>
    </xf>
    <xf numFmtId="4" fontId="1" fillId="3" borderId="18" xfId="0" applyNumberFormat="1" applyFont="1" applyFill="1" applyBorder="1" applyAlignment="1">
      <alignment horizontal="center" vertical="center"/>
    </xf>
    <xf numFmtId="170" fontId="1" fillId="0" borderId="18" xfId="0" applyNumberFormat="1" applyFont="1" applyBorder="1" applyAlignment="1">
      <alignment horizontal="center" vertical="center"/>
    </xf>
    <xf numFmtId="168" fontId="7" fillId="0" borderId="18" xfId="0" applyNumberFormat="1" applyFont="1" applyBorder="1" applyAlignment="1">
      <alignment horizontal="center" vertical="center"/>
    </xf>
    <xf numFmtId="170" fontId="7" fillId="0" borderId="18" xfId="0" applyNumberFormat="1" applyFont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3" fontId="1" fillId="3" borderId="18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164" fontId="14" fillId="0" borderId="18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164" fontId="17" fillId="0" borderId="0" xfId="0" applyNumberFormat="1" applyFont="1"/>
    <xf numFmtId="0" fontId="9" fillId="4" borderId="37" xfId="0" applyFont="1" applyFill="1" applyBorder="1" applyAlignment="1">
      <alignment horizontal="center"/>
    </xf>
    <xf numFmtId="0" fontId="9" fillId="4" borderId="38" xfId="0" applyFont="1" applyFill="1" applyBorder="1" applyAlignment="1">
      <alignment horizontal="center"/>
    </xf>
    <xf numFmtId="164" fontId="9" fillId="4" borderId="38" xfId="0" applyNumberFormat="1" applyFont="1" applyFill="1" applyBorder="1" applyAlignment="1">
      <alignment horizontal="center"/>
    </xf>
    <xf numFmtId="164" fontId="9" fillId="4" borderId="23" xfId="0" applyNumberFormat="1" applyFont="1" applyFill="1" applyBorder="1" applyAlignment="1">
      <alignment horizontal="center"/>
    </xf>
    <xf numFmtId="0" fontId="17" fillId="0" borderId="39" xfId="0" applyFont="1" applyBorder="1" applyAlignment="1">
      <alignment horizontal="center"/>
    </xf>
    <xf numFmtId="168" fontId="17" fillId="0" borderId="18" xfId="0" applyNumberFormat="1" applyFont="1" applyBorder="1" applyAlignment="1">
      <alignment horizontal="center"/>
    </xf>
    <xf numFmtId="164" fontId="17" fillId="3" borderId="40" xfId="0" applyNumberFormat="1" applyFont="1" applyFill="1" applyBorder="1" applyAlignment="1">
      <alignment horizontal="center"/>
    </xf>
    <xf numFmtId="164" fontId="17" fillId="0" borderId="39" xfId="0" applyNumberFormat="1" applyFont="1" applyBorder="1" applyAlignment="1">
      <alignment horizontal="center"/>
    </xf>
    <xf numFmtId="164" fontId="16" fillId="4" borderId="42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1" fillId="0" borderId="0" xfId="0" applyFont="1"/>
    <xf numFmtId="4" fontId="18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47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10" fontId="12" fillId="0" borderId="26" xfId="0" applyNumberFormat="1" applyFont="1" applyBorder="1" applyAlignment="1">
      <alignment horizontal="right" vertical="center"/>
    </xf>
    <xf numFmtId="0" fontId="19" fillId="0" borderId="18" xfId="0" applyFont="1" applyBorder="1" applyAlignment="1">
      <alignment horizontal="left" vertical="center"/>
    </xf>
    <xf numFmtId="10" fontId="19" fillId="0" borderId="26" xfId="0" applyNumberFormat="1" applyFont="1" applyBorder="1" applyAlignment="1">
      <alignment horizontal="right" vertical="center"/>
    </xf>
    <xf numFmtId="0" fontId="12" fillId="6" borderId="47" xfId="0" applyFont="1" applyFill="1" applyBorder="1" applyAlignment="1">
      <alignment horizontal="left" vertical="center"/>
    </xf>
    <xf numFmtId="0" fontId="19" fillId="6" borderId="18" xfId="0" applyFont="1" applyFill="1" applyBorder="1" applyAlignment="1">
      <alignment horizontal="left" vertical="center"/>
    </xf>
    <xf numFmtId="10" fontId="19" fillId="6" borderId="26" xfId="0" applyNumberFormat="1" applyFont="1" applyFill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10" fontId="1" fillId="0" borderId="0" xfId="0" applyNumberFormat="1" applyFont="1"/>
    <xf numFmtId="9" fontId="12" fillId="0" borderId="0" xfId="0" applyNumberFormat="1" applyFont="1" applyAlignment="1">
      <alignment horizontal="right" vertical="center"/>
    </xf>
    <xf numFmtId="0" fontId="12" fillId="0" borderId="18" xfId="0" applyFont="1" applyBorder="1" applyAlignment="1">
      <alignment horizontal="left" vertical="center" wrapText="1"/>
    </xf>
    <xf numFmtId="0" fontId="12" fillId="7" borderId="48" xfId="0" applyFont="1" applyFill="1" applyBorder="1" applyAlignment="1">
      <alignment horizontal="left" vertical="center"/>
    </xf>
    <xf numFmtId="0" fontId="19" fillId="7" borderId="21" xfId="0" applyFont="1" applyFill="1" applyBorder="1" applyAlignment="1">
      <alignment horizontal="left" vertical="center"/>
    </xf>
    <xf numFmtId="10" fontId="19" fillId="7" borderId="35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10" fontId="19" fillId="0" borderId="0" xfId="0" applyNumberFormat="1" applyFont="1" applyAlignment="1">
      <alignment horizontal="right" vertical="center"/>
    </xf>
    <xf numFmtId="0" fontId="20" fillId="8" borderId="41" xfId="0" applyFont="1" applyFill="1" applyBorder="1" applyAlignment="1">
      <alignment horizontal="left" vertical="center"/>
    </xf>
    <xf numFmtId="10" fontId="12" fillId="0" borderId="0" xfId="0" applyNumberFormat="1" applyFont="1" applyAlignment="1">
      <alignment horizontal="right" vertical="center"/>
    </xf>
    <xf numFmtId="0" fontId="12" fillId="8" borderId="41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7" fillId="0" borderId="0" xfId="0" applyFont="1"/>
    <xf numFmtId="0" fontId="23" fillId="0" borderId="0" xfId="0" applyFont="1"/>
    <xf numFmtId="0" fontId="5" fillId="0" borderId="16" xfId="0" applyFont="1" applyBorder="1"/>
    <xf numFmtId="0" fontId="4" fillId="0" borderId="19" xfId="0" applyFont="1" applyBorder="1"/>
    <xf numFmtId="0" fontId="5" fillId="0" borderId="49" xfId="0" applyFont="1" applyBorder="1"/>
    <xf numFmtId="0" fontId="5" fillId="3" borderId="26" xfId="0" applyFont="1" applyFill="1" applyBorder="1"/>
    <xf numFmtId="0" fontId="5" fillId="0" borderId="47" xfId="0" applyFont="1" applyBorder="1"/>
    <xf numFmtId="0" fontId="4" fillId="0" borderId="47" xfId="0" applyFont="1" applyBorder="1"/>
    <xf numFmtId="0" fontId="4" fillId="3" borderId="26" xfId="0" applyFont="1" applyFill="1" applyBorder="1"/>
    <xf numFmtId="0" fontId="4" fillId="0" borderId="49" xfId="0" applyFont="1" applyBorder="1"/>
    <xf numFmtId="0" fontId="4" fillId="3" borderId="50" xfId="0" applyFont="1" applyFill="1" applyBorder="1"/>
    <xf numFmtId="0" fontId="4" fillId="0" borderId="51" xfId="0" applyFont="1" applyBorder="1"/>
    <xf numFmtId="0" fontId="4" fillId="0" borderId="52" xfId="0" applyFont="1" applyBorder="1"/>
    <xf numFmtId="0" fontId="4" fillId="3" borderId="53" xfId="0" applyFont="1" applyFill="1" applyBorder="1"/>
    <xf numFmtId="0" fontId="4" fillId="0" borderId="26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54" xfId="0" applyFont="1" applyBorder="1"/>
    <xf numFmtId="10" fontId="5" fillId="0" borderId="26" xfId="0" applyNumberFormat="1" applyFont="1" applyBorder="1"/>
    <xf numFmtId="171" fontId="5" fillId="0" borderId="26" xfId="0" applyNumberFormat="1" applyFont="1" applyBorder="1"/>
    <xf numFmtId="0" fontId="5" fillId="0" borderId="26" xfId="0" applyFont="1" applyBorder="1"/>
    <xf numFmtId="9" fontId="5" fillId="0" borderId="26" xfId="0" applyNumberFormat="1" applyFont="1" applyBorder="1"/>
    <xf numFmtId="0" fontId="5" fillId="0" borderId="27" xfId="0" applyFont="1" applyBorder="1"/>
    <xf numFmtId="9" fontId="5" fillId="0" borderId="29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9" fontId="4" fillId="0" borderId="47" xfId="0" applyNumberFormat="1" applyFont="1" applyBorder="1"/>
    <xf numFmtId="9" fontId="4" fillId="0" borderId="18" xfId="0" applyNumberFormat="1" applyFont="1" applyBorder="1" applyAlignment="1">
      <alignment horizontal="center"/>
    </xf>
    <xf numFmtId="9" fontId="4" fillId="0" borderId="26" xfId="0" applyNumberFormat="1" applyFont="1" applyBorder="1"/>
    <xf numFmtId="0" fontId="4" fillId="0" borderId="55" xfId="0" applyFont="1" applyBorder="1" applyAlignment="1">
      <alignment horizontal="left" vertical="center"/>
    </xf>
    <xf numFmtId="0" fontId="4" fillId="0" borderId="56" xfId="0" applyFont="1" applyBorder="1" applyAlignment="1">
      <alignment horizontal="center" vertical="center"/>
    </xf>
    <xf numFmtId="10" fontId="4" fillId="3" borderId="15" xfId="0" applyNumberFormat="1" applyFont="1" applyFill="1" applyBorder="1" applyAlignment="1">
      <alignment horizontal="center" vertical="center"/>
    </xf>
    <xf numFmtId="10" fontId="4" fillId="0" borderId="47" xfId="0" applyNumberFormat="1" applyFont="1" applyBorder="1" applyAlignment="1">
      <alignment horizontal="right"/>
    </xf>
    <xf numFmtId="10" fontId="4" fillId="0" borderId="18" xfId="0" applyNumberFormat="1" applyFont="1" applyBorder="1" applyAlignment="1">
      <alignment horizontal="right"/>
    </xf>
    <xf numFmtId="10" fontId="4" fillId="0" borderId="26" xfId="0" applyNumberFormat="1" applyFont="1" applyBorder="1" applyAlignment="1">
      <alignment horizontal="right"/>
    </xf>
    <xf numFmtId="0" fontId="4" fillId="0" borderId="47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10" fontId="4" fillId="3" borderId="26" xfId="0" applyNumberFormat="1" applyFont="1" applyFill="1" applyBorder="1" applyAlignment="1">
      <alignment horizontal="center" vertical="center"/>
    </xf>
    <xf numFmtId="10" fontId="4" fillId="0" borderId="26" xfId="0" applyNumberFormat="1" applyFont="1" applyBorder="1" applyAlignment="1">
      <alignment horizontal="center" vertical="center"/>
    </xf>
    <xf numFmtId="10" fontId="4" fillId="3" borderId="18" xfId="0" applyNumberFormat="1" applyFont="1" applyFill="1" applyBorder="1" applyAlignment="1">
      <alignment horizontal="center"/>
    </xf>
    <xf numFmtId="10" fontId="4" fillId="0" borderId="26" xfId="0" applyNumberFormat="1" applyFont="1" applyBorder="1"/>
    <xf numFmtId="0" fontId="4" fillId="0" borderId="47" xfId="0" applyFont="1" applyBorder="1" applyAlignment="1">
      <alignment horizontal="right"/>
    </xf>
    <xf numFmtId="0" fontId="4" fillId="3" borderId="18" xfId="0" applyFont="1" applyFill="1" applyBorder="1" applyAlignment="1">
      <alignment horizontal="center"/>
    </xf>
    <xf numFmtId="0" fontId="4" fillId="0" borderId="48" xfId="0" applyFont="1" applyBorder="1" applyAlignment="1">
      <alignment horizontal="left" vertical="center"/>
    </xf>
    <xf numFmtId="10" fontId="4" fillId="3" borderId="35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59" xfId="0" applyFont="1" applyBorder="1" applyAlignment="1">
      <alignment vertical="center"/>
    </xf>
    <xf numFmtId="0" fontId="5" fillId="6" borderId="60" xfId="0" applyFont="1" applyFill="1" applyBorder="1" applyAlignment="1">
      <alignment vertical="center" wrapText="1"/>
    </xf>
    <xf numFmtId="0" fontId="4" fillId="6" borderId="61" xfId="0" applyFont="1" applyFill="1" applyBorder="1" applyAlignment="1">
      <alignment vertical="center"/>
    </xf>
    <xf numFmtId="10" fontId="5" fillId="6" borderId="36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horizontal="right"/>
    </xf>
    <xf numFmtId="10" fontId="4" fillId="0" borderId="21" xfId="0" applyNumberFormat="1" applyFont="1" applyBorder="1" applyAlignment="1">
      <alignment horizontal="right"/>
    </xf>
    <xf numFmtId="10" fontId="4" fillId="0" borderId="35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9" fillId="0" borderId="47" xfId="0" applyFont="1" applyBorder="1" applyAlignment="1">
      <alignment horizontal="center" vertical="center"/>
    </xf>
    <xf numFmtId="0" fontId="19" fillId="10" borderId="18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2" fontId="12" fillId="10" borderId="18" xfId="0" applyNumberFormat="1" applyFont="1" applyFill="1" applyBorder="1" applyAlignment="1">
      <alignment horizontal="right" vertical="center"/>
    </xf>
    <xf numFmtId="0" fontId="12" fillId="0" borderId="48" xfId="0" applyFont="1" applyBorder="1" applyAlignment="1">
      <alignment horizontal="center" vertical="center"/>
    </xf>
    <xf numFmtId="2" fontId="12" fillId="10" borderId="21" xfId="0" applyNumberFormat="1" applyFont="1" applyFill="1" applyBorder="1" applyAlignment="1">
      <alignment horizontal="right" vertical="center"/>
    </xf>
    <xf numFmtId="0" fontId="2" fillId="9" borderId="63" xfId="0" applyFont="1" applyFill="1" applyBorder="1" applyAlignment="1">
      <alignment horizontal="center"/>
    </xf>
    <xf numFmtId="0" fontId="1" fillId="0" borderId="64" xfId="0" applyFont="1" applyBorder="1"/>
    <xf numFmtId="0" fontId="24" fillId="0" borderId="64" xfId="0" applyFont="1" applyBorder="1" applyAlignment="1">
      <alignment horizontal="left"/>
    </xf>
    <xf numFmtId="0" fontId="24" fillId="0" borderId="65" xfId="0" applyFont="1" applyBorder="1" applyAlignment="1">
      <alignment horizontal="left"/>
    </xf>
    <xf numFmtId="0" fontId="2" fillId="0" borderId="4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5" fillId="0" borderId="18" xfId="0" applyFont="1" applyBorder="1"/>
    <xf numFmtId="0" fontId="4" fillId="0" borderId="18" xfId="0" applyFont="1" applyBorder="1"/>
    <xf numFmtId="172" fontId="4" fillId="0" borderId="26" xfId="0" applyNumberFormat="1" applyFont="1" applyBorder="1" applyAlignment="1">
      <alignment horizontal="center" vertical="center" wrapText="1"/>
    </xf>
    <xf numFmtId="173" fontId="4" fillId="0" borderId="26" xfId="0" applyNumberFormat="1" applyFont="1" applyBorder="1"/>
    <xf numFmtId="2" fontId="4" fillId="0" borderId="26" xfId="0" applyNumberFormat="1" applyFont="1" applyBorder="1"/>
    <xf numFmtId="173" fontId="4" fillId="3" borderId="26" xfId="0" applyNumberFormat="1" applyFont="1" applyFill="1" applyBorder="1"/>
    <xf numFmtId="174" fontId="4" fillId="3" borderId="26" xfId="0" applyNumberFormat="1" applyFont="1" applyFill="1" applyBorder="1"/>
    <xf numFmtId="0" fontId="4" fillId="0" borderId="48" xfId="0" applyFont="1" applyBorder="1"/>
    <xf numFmtId="0" fontId="4" fillId="0" borderId="21" xfId="0" applyFont="1" applyBorder="1"/>
    <xf numFmtId="173" fontId="4" fillId="0" borderId="35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5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164" fontId="6" fillId="2" borderId="9" xfId="0" applyNumberFormat="1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164" fontId="7" fillId="0" borderId="16" xfId="0" applyNumberFormat="1" applyFont="1" applyBorder="1" applyAlignment="1">
      <alignment horizontal="left" vertical="center"/>
    </xf>
    <xf numFmtId="0" fontId="3" fillId="0" borderId="17" xfId="0" applyFont="1" applyBorder="1"/>
    <xf numFmtId="164" fontId="7" fillId="0" borderId="9" xfId="0" applyNumberFormat="1" applyFont="1" applyBorder="1" applyAlignment="1">
      <alignment horizontal="center" vertical="center"/>
    </xf>
    <xf numFmtId="0" fontId="3" fillId="0" borderId="24" xfId="0" applyFont="1" applyBorder="1"/>
    <xf numFmtId="0" fontId="7" fillId="0" borderId="30" xfId="0" applyFont="1" applyBorder="1" applyAlignment="1">
      <alignment horizontal="center" vertical="center"/>
    </xf>
    <xf numFmtId="0" fontId="3" fillId="0" borderId="31" xfId="0" applyFont="1" applyBorder="1"/>
    <xf numFmtId="0" fontId="3" fillId="0" borderId="32" xfId="0" applyFont="1" applyBorder="1"/>
    <xf numFmtId="0" fontId="2" fillId="2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46" xfId="0" applyFont="1" applyBorder="1"/>
    <xf numFmtId="0" fontId="2" fillId="9" borderId="12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 vertical="center"/>
    </xf>
    <xf numFmtId="9" fontId="5" fillId="0" borderId="12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3" fillId="0" borderId="57" xfId="0" applyFont="1" applyBorder="1"/>
    <xf numFmtId="0" fontId="6" fillId="9" borderId="9" xfId="0" applyFont="1" applyFill="1" applyBorder="1" applyAlignment="1">
      <alignment horizontal="center" vertical="center"/>
    </xf>
    <xf numFmtId="0" fontId="3" fillId="0" borderId="62" xfId="0" applyFont="1" applyBorder="1"/>
  </cellXfs>
  <cellStyles count="1">
    <cellStyle name="Normal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4</xdr:row>
      <xdr:rowOff>28575</xdr:rowOff>
    </xdr:from>
    <xdr:ext cx="1285875" cy="361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7</xdr:row>
      <xdr:rowOff>9525</xdr:rowOff>
    </xdr:from>
    <xdr:ext cx="2038350" cy="3714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34"/>
  <sheetViews>
    <sheetView tabSelected="1" workbookViewId="0">
      <selection activeCell="A2" sqref="A2:F2"/>
    </sheetView>
  </sheetViews>
  <sheetFormatPr defaultColWidth="12.5703125" defaultRowHeight="15" customHeight="1" x14ac:dyDescent="0.2"/>
  <cols>
    <col min="1" max="1" width="44.5703125" customWidth="1"/>
    <col min="2" max="2" width="16" customWidth="1"/>
    <col min="3" max="3" width="11.85546875" customWidth="1"/>
    <col min="4" max="4" width="14.7109375" customWidth="1"/>
    <col min="5" max="5" width="15.42578125" customWidth="1"/>
    <col min="6" max="6" width="13.28515625" customWidth="1"/>
    <col min="7" max="7" width="9.140625" customWidth="1"/>
    <col min="8" max="8" width="14.5703125" customWidth="1"/>
    <col min="9" max="9" width="13.42578125" customWidth="1"/>
    <col min="10" max="25" width="8.5703125" customWidth="1"/>
  </cols>
  <sheetData>
    <row r="1" spans="1:25" ht="16.5" customHeight="1" x14ac:dyDescent="0.2">
      <c r="A1" s="1"/>
      <c r="B1" s="2"/>
      <c r="C1" s="2"/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customHeight="1" x14ac:dyDescent="0.2">
      <c r="A2" s="257" t="s">
        <v>302</v>
      </c>
      <c r="B2" s="258"/>
      <c r="C2" s="258"/>
      <c r="D2" s="258"/>
      <c r="E2" s="258"/>
      <c r="F2" s="259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1.75" customHeight="1" x14ac:dyDescent="0.2">
      <c r="A3" s="260" t="s">
        <v>0</v>
      </c>
      <c r="B3" s="261"/>
      <c r="C3" s="261"/>
      <c r="D3" s="261"/>
      <c r="E3" s="261"/>
      <c r="F3" s="26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0.5" customHeight="1" x14ac:dyDescent="0.2">
      <c r="A4" s="5"/>
      <c r="B4" s="2"/>
      <c r="C4" s="2"/>
      <c r="D4" s="3"/>
      <c r="E4" s="3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">
      <c r="A5" s="263" t="s">
        <v>1</v>
      </c>
      <c r="B5" s="264"/>
      <c r="C5" s="264"/>
      <c r="D5" s="264"/>
      <c r="E5" s="264"/>
      <c r="F5" s="26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">
      <c r="A6" s="7" t="s">
        <v>2</v>
      </c>
      <c r="B6" s="8"/>
      <c r="C6" s="8"/>
      <c r="D6" s="9"/>
      <c r="E6" s="10" t="s">
        <v>3</v>
      </c>
      <c r="F6" s="11" t="s">
        <v>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">
      <c r="A7" s="12" t="str">
        <f>A41</f>
        <v>1. Mão-de-obra</v>
      </c>
      <c r="B7" s="13"/>
      <c r="C7" s="13"/>
      <c r="D7" s="13"/>
      <c r="E7" s="14">
        <f>+F87</f>
        <v>12084.98</v>
      </c>
      <c r="F7" s="15">
        <f t="shared" ref="F7:F22" si="0">IFERROR(E7/$E$26,0)</f>
        <v>0.11989547993788639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15.75" customHeight="1" x14ac:dyDescent="0.2">
      <c r="A8" s="17" t="str">
        <f>A43</f>
        <v>1.1. Vigilante</v>
      </c>
      <c r="B8" s="18"/>
      <c r="C8" s="18"/>
      <c r="D8" s="18"/>
      <c r="E8" s="19">
        <f>F54</f>
        <v>5280.6270982080005</v>
      </c>
      <c r="F8" s="20">
        <f t="shared" si="0"/>
        <v>5.2389273322145054E-2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">
      <c r="A9" s="17" t="str">
        <f>A57</f>
        <v>1.2. Motorista Turno do Dia</v>
      </c>
      <c r="B9" s="18"/>
      <c r="C9" s="18"/>
      <c r="D9" s="18"/>
      <c r="E9" s="19">
        <f>F70</f>
        <v>5236.2721506880007</v>
      </c>
      <c r="F9" s="20">
        <f t="shared" si="0"/>
        <v>5.1949226444075736E-2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">
      <c r="A10" s="17" t="str">
        <f>A72</f>
        <v>1.3. Vale Transporte</v>
      </c>
      <c r="B10" s="18"/>
      <c r="C10" s="18"/>
      <c r="D10" s="18"/>
      <c r="E10" s="19">
        <f>F78</f>
        <v>242.08000000000004</v>
      </c>
      <c r="F10" s="20">
        <f t="shared" si="0"/>
        <v>2.4016835595394898E-3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">
      <c r="A11" s="17" t="str">
        <f>A80</f>
        <v>1.4. Vale-refeição (diário)</v>
      </c>
      <c r="B11" s="18"/>
      <c r="C11" s="18"/>
      <c r="D11" s="18"/>
      <c r="E11" s="19">
        <f>F84</f>
        <v>1326</v>
      </c>
      <c r="F11" s="20">
        <f t="shared" si="0"/>
        <v>1.3155289160398887E-2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">
      <c r="A12" s="266" t="str">
        <f>A89</f>
        <v>2. Uniformes e Equipamentos de Proteção Individual</v>
      </c>
      <c r="B12" s="267"/>
      <c r="C12" s="267"/>
      <c r="D12" s="13"/>
      <c r="E12" s="14">
        <f>+F104</f>
        <v>538.29999999999995</v>
      </c>
      <c r="F12" s="15">
        <f t="shared" si="0"/>
        <v>5.3404918212991859E-3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15.75" customHeight="1" x14ac:dyDescent="0.2">
      <c r="A13" s="21" t="str">
        <f>A106</f>
        <v>3. Veículos e Equipamentos</v>
      </c>
      <c r="B13" s="22"/>
      <c r="C13" s="13"/>
      <c r="D13" s="13"/>
      <c r="E13" s="14">
        <f>+F183</f>
        <v>56842.47</v>
      </c>
      <c r="F13" s="15">
        <f t="shared" si="0"/>
        <v>0.56393599505377001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15.75" customHeight="1" x14ac:dyDescent="0.2">
      <c r="A14" s="23" t="str">
        <f>A108</f>
        <v>3.1. Veículo</v>
      </c>
      <c r="B14" s="24"/>
      <c r="C14" s="18"/>
      <c r="D14" s="18"/>
      <c r="E14" s="19">
        <f>SUM(E15:E20)</f>
        <v>57344.970624777779</v>
      </c>
      <c r="F14" s="20">
        <f t="shared" si="0"/>
        <v>0.56892132010824414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">
      <c r="A15" s="25" t="s">
        <v>5</v>
      </c>
      <c r="B15" s="24"/>
      <c r="C15" s="18"/>
      <c r="D15" s="18"/>
      <c r="E15" s="19">
        <f>F124</f>
        <v>3704.0515111111113</v>
      </c>
      <c r="F15" s="20">
        <f t="shared" si="0"/>
        <v>3.6748015606092851E-2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">
      <c r="A16" s="25" t="s">
        <v>6</v>
      </c>
      <c r="B16" s="24"/>
      <c r="C16" s="18"/>
      <c r="D16" s="18"/>
      <c r="E16" s="19">
        <f>F140</f>
        <v>7499.0586176666657</v>
      </c>
      <c r="F16" s="20">
        <f t="shared" si="0"/>
        <v>7.439840463513285E-2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">
      <c r="A17" s="23" t="str">
        <f>A142</f>
        <v>3.1.3. Impostos e Seguros</v>
      </c>
      <c r="B17" s="24"/>
      <c r="C17" s="18"/>
      <c r="D17" s="18"/>
      <c r="E17" s="19">
        <f>F148</f>
        <v>659.2</v>
      </c>
      <c r="F17" s="20">
        <f t="shared" si="0"/>
        <v>6.5399446565120268E-3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">
      <c r="A18" s="23" t="str">
        <f>A150</f>
        <v>3.1.4. Consumos</v>
      </c>
      <c r="B18" s="24"/>
      <c r="C18" s="18"/>
      <c r="D18" s="18"/>
      <c r="E18" s="19">
        <f>F166</f>
        <v>28064.823696000003</v>
      </c>
      <c r="F18" s="20">
        <f t="shared" si="0"/>
        <v>0.27843202937895528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">
      <c r="A19" s="23" t="str">
        <f>A168</f>
        <v>3.1.5. Manutenção</v>
      </c>
      <c r="B19" s="24"/>
      <c r="C19" s="18"/>
      <c r="D19" s="18"/>
      <c r="E19" s="19">
        <f>F171</f>
        <v>7731.36</v>
      </c>
      <c r="F19" s="20">
        <f t="shared" si="0"/>
        <v>7.6703074210513991E-2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">
      <c r="A20" s="23" t="str">
        <f>A173</f>
        <v>3.1.6. Pneus</v>
      </c>
      <c r="B20" s="24"/>
      <c r="C20" s="18"/>
      <c r="D20" s="18"/>
      <c r="E20" s="19">
        <f>F180</f>
        <v>9686.4768000000004</v>
      </c>
      <c r="F20" s="20">
        <f t="shared" si="0"/>
        <v>9.6099851621037194E-2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">
      <c r="A21" s="21" t="str">
        <f>A185</f>
        <v>4. Ferramentas e Materiais de Consumo</v>
      </c>
      <c r="B21" s="22"/>
      <c r="C21" s="13"/>
      <c r="D21" s="13"/>
      <c r="E21" s="14">
        <f>+F195</f>
        <v>302.16629999999998</v>
      </c>
      <c r="F21" s="15">
        <f t="shared" si="0"/>
        <v>2.9978016976077212E-3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15.75" customHeight="1" x14ac:dyDescent="0.2">
      <c r="A22" s="21" t="str">
        <f>A197</f>
        <v>5. Monitoramento da Frota</v>
      </c>
      <c r="B22" s="22"/>
      <c r="C22" s="13"/>
      <c r="D22" s="13"/>
      <c r="E22" s="14">
        <f>+F206</f>
        <v>101.5</v>
      </c>
      <c r="F22" s="15">
        <f t="shared" si="0"/>
        <v>1.0069848037560236E-3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15.75" customHeight="1" x14ac:dyDescent="0.2">
      <c r="A23" s="21" t="s">
        <v>7</v>
      </c>
      <c r="B23" s="22"/>
      <c r="C23" s="13"/>
      <c r="D23" s="13"/>
      <c r="E23" s="26">
        <v>7832.16</v>
      </c>
      <c r="F23" s="15">
        <v>7.8100000000000003E-2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15.75" customHeight="1" x14ac:dyDescent="0.2">
      <c r="A24" s="21" t="s">
        <v>8</v>
      </c>
      <c r="B24" s="22"/>
      <c r="C24" s="13"/>
      <c r="D24" s="13"/>
      <c r="E24" s="27" t="s">
        <v>9</v>
      </c>
      <c r="F24" s="15">
        <v>7.9600000000000001E-3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15.75" customHeight="1" x14ac:dyDescent="0.2">
      <c r="A25" s="21" t="str">
        <f>A221</f>
        <v>8. Benefícios e Despesas Indiretas - BDI</v>
      </c>
      <c r="B25" s="22"/>
      <c r="C25" s="13"/>
      <c r="D25" s="13"/>
      <c r="E25" s="28">
        <f>+F227</f>
        <v>21789.876864000002</v>
      </c>
      <c r="F25" s="15">
        <f>IFERROR(E25/$E$26,0)</f>
        <v>0.21617807761342817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5.75" customHeight="1" x14ac:dyDescent="0.2">
      <c r="A26" s="29" t="s">
        <v>10</v>
      </c>
      <c r="B26" s="30"/>
      <c r="C26" s="31"/>
      <c r="D26" s="31"/>
      <c r="E26" s="32">
        <v>100795.96</v>
      </c>
      <c r="F26" s="33">
        <v>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">
      <c r="A27" s="1"/>
      <c r="B27" s="1"/>
      <c r="C27" s="1"/>
      <c r="D27" s="3"/>
      <c r="E27" s="3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">
      <c r="A28" s="1"/>
      <c r="B28" s="1"/>
      <c r="C28" s="1"/>
      <c r="D28" s="3"/>
      <c r="E28" s="3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">
      <c r="A29" s="263" t="s">
        <v>11</v>
      </c>
      <c r="B29" s="264"/>
      <c r="C29" s="264"/>
      <c r="D29" s="264"/>
      <c r="E29" s="265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">
      <c r="A30" s="268" t="s">
        <v>12</v>
      </c>
      <c r="B30" s="264"/>
      <c r="C30" s="264"/>
      <c r="D30" s="269"/>
      <c r="E30" s="34" t="s">
        <v>13</v>
      </c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">
      <c r="A31" s="35" t="str">
        <f>+A43</f>
        <v>1.1. Vigilante</v>
      </c>
      <c r="B31" s="8"/>
      <c r="C31" s="8"/>
      <c r="D31" s="36"/>
      <c r="E31" s="37">
        <f>C53</f>
        <v>1</v>
      </c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 x14ac:dyDescent="0.2">
      <c r="A32" s="17" t="str">
        <f>+A57</f>
        <v>1.2. Motorista Turno do Dia</v>
      </c>
      <c r="B32" s="18"/>
      <c r="C32" s="18"/>
      <c r="D32" s="38"/>
      <c r="E32" s="39">
        <f>C69</f>
        <v>1</v>
      </c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 x14ac:dyDescent="0.2">
      <c r="A33" s="40" t="s">
        <v>14</v>
      </c>
      <c r="B33" s="41"/>
      <c r="C33" s="41"/>
      <c r="D33" s="42"/>
      <c r="E33" s="43">
        <f>SUM(E31:E32)</f>
        <v>2</v>
      </c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 x14ac:dyDescent="0.2">
      <c r="A34" s="44"/>
      <c r="B34" s="45"/>
      <c r="C34" s="3"/>
      <c r="D34" s="3"/>
      <c r="E34" s="6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customHeight="1" x14ac:dyDescent="0.2">
      <c r="A35" s="270" t="s">
        <v>15</v>
      </c>
      <c r="B35" s="271"/>
      <c r="C35" s="271"/>
      <c r="D35" s="272"/>
      <c r="E35" s="34" t="s">
        <v>13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 x14ac:dyDescent="0.2">
      <c r="A36" s="46" t="str">
        <f>+A108</f>
        <v>3.1. Veículo</v>
      </c>
      <c r="B36" s="47"/>
      <c r="C36" s="47"/>
      <c r="D36" s="48"/>
      <c r="E36" s="49">
        <f>C123</f>
        <v>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customHeight="1" x14ac:dyDescent="0.2">
      <c r="A37" s="3"/>
      <c r="B37" s="3"/>
      <c r="C37" s="3"/>
      <c r="D37" s="1"/>
      <c r="E37" s="5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">
      <c r="A38" s="3"/>
      <c r="B38" s="3"/>
      <c r="C38" s="3"/>
      <c r="D38" s="1"/>
      <c r="E38" s="5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">
      <c r="A39" s="52" t="s">
        <v>16</v>
      </c>
      <c r="B39" s="53">
        <v>1</v>
      </c>
      <c r="C39" s="54"/>
      <c r="D39" s="16"/>
      <c r="E39" s="55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15.75" customHeight="1" x14ac:dyDescent="0.2">
      <c r="A40" s="3"/>
      <c r="B40" s="3"/>
      <c r="C40" s="3"/>
      <c r="D40" s="1"/>
      <c r="E40" s="5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">
      <c r="A41" s="16" t="s">
        <v>17</v>
      </c>
      <c r="B41" s="1"/>
      <c r="C41" s="1"/>
      <c r="D41" s="3"/>
      <c r="E41" s="3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1.25" customHeight="1" x14ac:dyDescent="0.2">
      <c r="A42" s="1"/>
      <c r="B42" s="1"/>
      <c r="C42" s="1"/>
      <c r="D42" s="3"/>
      <c r="E42" s="3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2">
      <c r="A43" s="1" t="s">
        <v>18</v>
      </c>
      <c r="B43" s="1"/>
      <c r="C43" s="1"/>
      <c r="D43" s="3"/>
      <c r="E43" s="3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2">
      <c r="A44" s="56" t="s">
        <v>19</v>
      </c>
      <c r="B44" s="57" t="s">
        <v>20</v>
      </c>
      <c r="C44" s="57" t="s">
        <v>13</v>
      </c>
      <c r="D44" s="58" t="s">
        <v>21</v>
      </c>
      <c r="E44" s="58" t="s">
        <v>22</v>
      </c>
      <c r="F44" s="59" t="s">
        <v>23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">
      <c r="A45" s="60" t="s">
        <v>24</v>
      </c>
      <c r="B45" s="61" t="s">
        <v>25</v>
      </c>
      <c r="C45" s="61">
        <v>1</v>
      </c>
      <c r="D45" s="62">
        <v>2211</v>
      </c>
      <c r="E45" s="63">
        <f t="shared" ref="E45:E47" si="1">C45*D45</f>
        <v>2211</v>
      </c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">
      <c r="A46" s="64" t="s">
        <v>26</v>
      </c>
      <c r="B46" s="65" t="s">
        <v>27</v>
      </c>
      <c r="C46" s="66"/>
      <c r="D46" s="67">
        <f>D45/220*2</f>
        <v>20.100000000000001</v>
      </c>
      <c r="E46" s="67">
        <f t="shared" si="1"/>
        <v>0</v>
      </c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">
      <c r="A47" s="64" t="s">
        <v>28</v>
      </c>
      <c r="B47" s="65" t="s">
        <v>27</v>
      </c>
      <c r="C47" s="66"/>
      <c r="D47" s="67">
        <f>D45/220*1.5</f>
        <v>15.075000000000001</v>
      </c>
      <c r="E47" s="67">
        <f t="shared" si="1"/>
        <v>0</v>
      </c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">
      <c r="A48" s="64" t="s">
        <v>29</v>
      </c>
      <c r="B48" s="65" t="s">
        <v>30</v>
      </c>
      <c r="C48" s="1"/>
      <c r="D48" s="67">
        <f>63/302*(SUM(E46:E47))</f>
        <v>0</v>
      </c>
      <c r="E48" s="67">
        <f>D48</f>
        <v>0</v>
      </c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">
      <c r="A49" s="64" t="s">
        <v>31</v>
      </c>
      <c r="B49" s="65" t="s">
        <v>4</v>
      </c>
      <c r="C49" s="65">
        <v>40</v>
      </c>
      <c r="D49" s="67">
        <f>SUM(E45:E48)</f>
        <v>2211</v>
      </c>
      <c r="E49" s="67">
        <f>C49*D49/100</f>
        <v>884.4</v>
      </c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">
      <c r="A50" s="68" t="s">
        <v>32</v>
      </c>
      <c r="B50" s="69"/>
      <c r="C50" s="69"/>
      <c r="D50" s="70"/>
      <c r="E50" s="71">
        <f>SUM(E45:E49)</f>
        <v>3095.4</v>
      </c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">
      <c r="A51" s="64" t="s">
        <v>33</v>
      </c>
      <c r="B51" s="65" t="s">
        <v>4</v>
      </c>
      <c r="C51" s="72">
        <f>'2.Encargos Sociais'!$C$37*100</f>
        <v>70.595951999999997</v>
      </c>
      <c r="D51" s="67">
        <f>E50</f>
        <v>3095.4</v>
      </c>
      <c r="E51" s="67">
        <f>D51*C51/100</f>
        <v>2185.2270982079999</v>
      </c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">
      <c r="A52" s="68" t="s">
        <v>34</v>
      </c>
      <c r="B52" s="69"/>
      <c r="C52" s="69"/>
      <c r="D52" s="70"/>
      <c r="E52" s="71">
        <f>E50+E51</f>
        <v>5280.6270982080005</v>
      </c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">
      <c r="A53" s="64" t="s">
        <v>35</v>
      </c>
      <c r="B53" s="65" t="s">
        <v>36</v>
      </c>
      <c r="C53" s="73">
        <v>1</v>
      </c>
      <c r="D53" s="67">
        <f>E52</f>
        <v>5280.6270982080005</v>
      </c>
      <c r="E53" s="67">
        <f>C53*D53</f>
        <v>5280.6270982080005</v>
      </c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2">
      <c r="A54" s="1"/>
      <c r="B54" s="1"/>
      <c r="C54" s="1"/>
      <c r="D54" s="74" t="s">
        <v>37</v>
      </c>
      <c r="E54" s="75">
        <f>$B$39</f>
        <v>1</v>
      </c>
      <c r="F54" s="76">
        <f>E53*E54</f>
        <v>5280.6270982080005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1.25" customHeight="1" x14ac:dyDescent="0.2">
      <c r="A55" s="1"/>
      <c r="B55" s="1"/>
      <c r="C55" s="1"/>
      <c r="D55" s="3"/>
      <c r="E55" s="3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1.25" customHeight="1" x14ac:dyDescent="0.2">
      <c r="A56" s="1"/>
      <c r="B56" s="1"/>
      <c r="C56" s="1"/>
      <c r="D56" s="3"/>
      <c r="E56" s="3"/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">
      <c r="A57" s="1" t="s">
        <v>38</v>
      </c>
      <c r="B57" s="1"/>
      <c r="C57" s="1"/>
      <c r="D57" s="3"/>
      <c r="E57" s="3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">
      <c r="A58" s="56" t="s">
        <v>19</v>
      </c>
      <c r="B58" s="57" t="s">
        <v>20</v>
      </c>
      <c r="C58" s="57" t="s">
        <v>13</v>
      </c>
      <c r="D58" s="58" t="s">
        <v>21</v>
      </c>
      <c r="E58" s="58" t="s">
        <v>22</v>
      </c>
      <c r="F58" s="59" t="s">
        <v>39</v>
      </c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</row>
    <row r="59" spans="1:25" ht="12.75" customHeight="1" x14ac:dyDescent="0.2">
      <c r="A59" s="60" t="s">
        <v>40</v>
      </c>
      <c r="B59" s="61" t="s">
        <v>25</v>
      </c>
      <c r="C59" s="61">
        <v>1</v>
      </c>
      <c r="D59" s="62">
        <v>2421</v>
      </c>
      <c r="E59" s="63">
        <f>C59*D59</f>
        <v>2421</v>
      </c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">
      <c r="A60" s="60" t="s">
        <v>41</v>
      </c>
      <c r="B60" s="61" t="s">
        <v>25</v>
      </c>
      <c r="C60" s="61">
        <v>1</v>
      </c>
      <c r="D60" s="62">
        <v>1621</v>
      </c>
      <c r="E60" s="63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">
      <c r="A61" s="64" t="s">
        <v>26</v>
      </c>
      <c r="B61" s="65" t="s">
        <v>27</v>
      </c>
      <c r="C61" s="66"/>
      <c r="D61" s="67">
        <f>D59/220*2</f>
        <v>22.009090909090908</v>
      </c>
      <c r="E61" s="67">
        <f t="shared" ref="E61:E62" si="2">C61*D61</f>
        <v>0</v>
      </c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">
      <c r="A62" s="64" t="s">
        <v>28</v>
      </c>
      <c r="B62" s="65" t="s">
        <v>27</v>
      </c>
      <c r="C62" s="66"/>
      <c r="D62" s="67">
        <f>D59/220*1.5</f>
        <v>16.506818181818183</v>
      </c>
      <c r="E62" s="67">
        <f t="shared" si="2"/>
        <v>0</v>
      </c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">
      <c r="A63" s="64" t="s">
        <v>29</v>
      </c>
      <c r="B63" s="65" t="s">
        <v>30</v>
      </c>
      <c r="C63" s="1"/>
      <c r="D63" s="67">
        <f>63/302*(SUM(E61:E62))</f>
        <v>0</v>
      </c>
      <c r="E63" s="67">
        <f>D63</f>
        <v>0</v>
      </c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">
      <c r="A64" s="64" t="s">
        <v>42</v>
      </c>
      <c r="B64" s="65"/>
      <c r="C64" s="78">
        <v>1</v>
      </c>
      <c r="D64" s="67"/>
      <c r="E64" s="67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">
      <c r="A65" s="64" t="s">
        <v>31</v>
      </c>
      <c r="B65" s="65" t="s">
        <v>4</v>
      </c>
      <c r="C65" s="73">
        <v>40</v>
      </c>
      <c r="D65" s="67">
        <f>IF(C64=2,SUM(E59:E63),IF(C64=1,(SUM(E59:E63))*D60/D59,0))</f>
        <v>1621</v>
      </c>
      <c r="E65" s="67">
        <f>C65*D65/100</f>
        <v>648.4</v>
      </c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">
      <c r="A66" s="79" t="s">
        <v>32</v>
      </c>
      <c r="B66" s="69"/>
      <c r="C66" s="69"/>
      <c r="D66" s="70"/>
      <c r="E66" s="80">
        <f>SUM(E59:E65)</f>
        <v>3069.4</v>
      </c>
      <c r="F66" s="54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12.75" customHeight="1" x14ac:dyDescent="0.2">
      <c r="A67" s="64" t="s">
        <v>33</v>
      </c>
      <c r="B67" s="65" t="s">
        <v>4</v>
      </c>
      <c r="C67" s="72">
        <f>'2.Encargos Sociais'!$C$37*100</f>
        <v>70.595951999999997</v>
      </c>
      <c r="D67" s="67">
        <f>E66</f>
        <v>3069.4</v>
      </c>
      <c r="E67" s="67">
        <f>D67*C67/100</f>
        <v>2166.8721506880001</v>
      </c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">
      <c r="A68" s="79" t="s">
        <v>43</v>
      </c>
      <c r="B68" s="81"/>
      <c r="C68" s="81"/>
      <c r="D68" s="82"/>
      <c r="E68" s="80">
        <f>E66+E67</f>
        <v>5236.2721506880007</v>
      </c>
      <c r="F68" s="54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12.75" customHeight="1" x14ac:dyDescent="0.2">
      <c r="A69" s="64" t="s">
        <v>35</v>
      </c>
      <c r="B69" s="65" t="s">
        <v>36</v>
      </c>
      <c r="C69" s="73">
        <v>1</v>
      </c>
      <c r="D69" s="67">
        <f>E68</f>
        <v>5236.2721506880007</v>
      </c>
      <c r="E69" s="67">
        <f>C69*D69</f>
        <v>5236.2721506880007</v>
      </c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">
      <c r="A70" s="1"/>
      <c r="B70" s="1"/>
      <c r="C70" s="1"/>
      <c r="D70" s="74" t="s">
        <v>37</v>
      </c>
      <c r="E70" s="75">
        <f>$B$39</f>
        <v>1</v>
      </c>
      <c r="F70" s="76">
        <f>E69*E70</f>
        <v>5236.2721506880007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1.25" customHeight="1" x14ac:dyDescent="0.2">
      <c r="A71" s="1"/>
      <c r="B71" s="1"/>
      <c r="C71" s="1"/>
      <c r="D71" s="3"/>
      <c r="E71" s="3"/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">
      <c r="A72" s="1" t="s">
        <v>44</v>
      </c>
      <c r="B72" s="83"/>
      <c r="C72" s="1"/>
      <c r="D72" s="1"/>
      <c r="E72" s="1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">
      <c r="A73" s="56" t="s">
        <v>19</v>
      </c>
      <c r="B73" s="57" t="s">
        <v>20</v>
      </c>
      <c r="C73" s="57" t="s">
        <v>13</v>
      </c>
      <c r="D73" s="58" t="s">
        <v>21</v>
      </c>
      <c r="E73" s="58" t="s">
        <v>22</v>
      </c>
      <c r="F73" s="59" t="s">
        <v>45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">
      <c r="A74" s="64" t="s">
        <v>46</v>
      </c>
      <c r="B74" s="65" t="s">
        <v>30</v>
      </c>
      <c r="C74" s="84">
        <v>1</v>
      </c>
      <c r="D74" s="85">
        <v>5</v>
      </c>
      <c r="E74" s="67"/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">
      <c r="A75" s="64" t="s">
        <v>47</v>
      </c>
      <c r="B75" s="65" t="s">
        <v>48</v>
      </c>
      <c r="C75" s="86">
        <v>26</v>
      </c>
      <c r="D75" s="67"/>
      <c r="E75" s="67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">
      <c r="A76" s="64" t="s">
        <v>49</v>
      </c>
      <c r="B76" s="65" t="s">
        <v>50</v>
      </c>
      <c r="C76" s="87">
        <v>52</v>
      </c>
      <c r="D76" s="63">
        <f>IFERROR((($C$75*2*$D$74)-(E45*0.06*C75/26))/($C$75*2),"-")</f>
        <v>2.4488461538461541</v>
      </c>
      <c r="E76" s="67">
        <f t="shared" ref="E76:E77" si="3">IFERROR(C76*D76,"-")</f>
        <v>127.34000000000002</v>
      </c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">
      <c r="A77" s="60" t="s">
        <v>51</v>
      </c>
      <c r="B77" s="61" t="s">
        <v>50</v>
      </c>
      <c r="C77" s="87">
        <v>52</v>
      </c>
      <c r="D77" s="63">
        <f>IFERROR((($C$75*2*$D$74)-(E59*0.06*C75/26))/($C$75*2),"-")</f>
        <v>2.2065384615384618</v>
      </c>
      <c r="E77" s="63">
        <f t="shared" si="3"/>
        <v>114.74000000000001</v>
      </c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">
      <c r="A78" s="1"/>
      <c r="B78" s="1"/>
      <c r="C78" s="1"/>
      <c r="D78" s="3"/>
      <c r="E78" s="3"/>
      <c r="F78" s="88">
        <f>SUM(E76:E77)</f>
        <v>242.08000000000004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1.25" customHeight="1" x14ac:dyDescent="0.2">
      <c r="A79" s="1"/>
      <c r="B79" s="1"/>
      <c r="C79" s="1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">
      <c r="A80" s="1" t="s">
        <v>52</v>
      </c>
      <c r="B80" s="1"/>
      <c r="C80" s="1"/>
      <c r="D80" s="3"/>
      <c r="E80" s="3"/>
      <c r="F80" s="5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">
      <c r="A81" s="56" t="s">
        <v>19</v>
      </c>
      <c r="B81" s="57" t="s">
        <v>20</v>
      </c>
      <c r="C81" s="57" t="s">
        <v>13</v>
      </c>
      <c r="D81" s="58" t="s">
        <v>21</v>
      </c>
      <c r="E81" s="58" t="s">
        <v>22</v>
      </c>
      <c r="F81" s="59" t="s">
        <v>53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">
      <c r="A82" s="64" t="s">
        <v>54</v>
      </c>
      <c r="B82" s="65" t="s">
        <v>55</v>
      </c>
      <c r="C82" s="87">
        <v>26</v>
      </c>
      <c r="D82" s="89">
        <v>33</v>
      </c>
      <c r="E82" s="75">
        <f t="shared" ref="E82:E83" si="4">C82*D82</f>
        <v>858</v>
      </c>
      <c r="F82" s="5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">
      <c r="A83" s="64" t="str">
        <f>+A77</f>
        <v>Motorista</v>
      </c>
      <c r="B83" s="65" t="s">
        <v>55</v>
      </c>
      <c r="C83" s="87">
        <v>26</v>
      </c>
      <c r="D83" s="89">
        <v>18</v>
      </c>
      <c r="E83" s="75">
        <f t="shared" si="4"/>
        <v>468</v>
      </c>
      <c r="F83" s="5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">
      <c r="A84" s="1"/>
      <c r="B84" s="1"/>
      <c r="C84" s="1"/>
      <c r="D84" s="3"/>
      <c r="E84" s="3"/>
      <c r="F84" s="88">
        <f>SUM(E82:E83)</f>
        <v>1326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">
      <c r="A85" s="1"/>
      <c r="B85" s="1"/>
      <c r="C85" s="1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">
      <c r="A86" s="1"/>
      <c r="B86" s="1"/>
      <c r="C86" s="1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">
      <c r="A87" s="90" t="s">
        <v>56</v>
      </c>
      <c r="B87" s="91"/>
      <c r="C87" s="91"/>
      <c r="D87" s="31"/>
      <c r="E87" s="92"/>
      <c r="F87" s="88">
        <v>12084.98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">
      <c r="A88" s="1"/>
      <c r="B88" s="1"/>
      <c r="C88" s="1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">
      <c r="A89" s="16" t="s">
        <v>57</v>
      </c>
      <c r="B89" s="1"/>
      <c r="C89" s="1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1.25" customHeight="1" x14ac:dyDescent="0.2">
      <c r="A90" s="1"/>
      <c r="B90" s="1"/>
      <c r="C90" s="1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2">
      <c r="A91" s="1" t="s">
        <v>58</v>
      </c>
      <c r="B91" s="1"/>
      <c r="C91" s="1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1.25" customHeight="1" x14ac:dyDescent="0.2">
      <c r="A92" s="1"/>
      <c r="B92" s="1"/>
      <c r="C92" s="1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">
      <c r="A93" s="56" t="s">
        <v>19</v>
      </c>
      <c r="B93" s="57" t="s">
        <v>20</v>
      </c>
      <c r="C93" s="93" t="s">
        <v>59</v>
      </c>
      <c r="D93" s="58" t="s">
        <v>21</v>
      </c>
      <c r="E93" s="58" t="s">
        <v>22</v>
      </c>
      <c r="F93" s="59" t="s">
        <v>60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">
      <c r="A94" s="60" t="s">
        <v>61</v>
      </c>
      <c r="B94" s="61" t="s">
        <v>55</v>
      </c>
      <c r="C94" s="94">
        <v>6</v>
      </c>
      <c r="D94" s="63">
        <v>332.83</v>
      </c>
      <c r="E94" s="63">
        <f t="shared" ref="E94:E99" si="5">IFERROR(D94/C94,0)</f>
        <v>55.471666666666664</v>
      </c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">
      <c r="A95" s="64" t="s">
        <v>62</v>
      </c>
      <c r="B95" s="65" t="s">
        <v>55</v>
      </c>
      <c r="C95" s="94">
        <v>3</v>
      </c>
      <c r="D95" s="67">
        <v>132.30000000000001</v>
      </c>
      <c r="E95" s="63">
        <f t="shared" si="5"/>
        <v>44.1</v>
      </c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">
      <c r="A96" s="64" t="s">
        <v>63</v>
      </c>
      <c r="B96" s="65" t="s">
        <v>55</v>
      </c>
      <c r="C96" s="94">
        <v>2</v>
      </c>
      <c r="D96" s="67">
        <v>30.84</v>
      </c>
      <c r="E96" s="63">
        <f t="shared" si="5"/>
        <v>15.42</v>
      </c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">
      <c r="A97" s="64" t="s">
        <v>64</v>
      </c>
      <c r="B97" s="65" t="s">
        <v>65</v>
      </c>
      <c r="C97" s="94">
        <v>3</v>
      </c>
      <c r="D97" s="67">
        <v>80.37</v>
      </c>
      <c r="E97" s="63">
        <f t="shared" si="5"/>
        <v>26.790000000000003</v>
      </c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">
      <c r="A98" s="64" t="s">
        <v>66</v>
      </c>
      <c r="B98" s="65" t="s">
        <v>55</v>
      </c>
      <c r="C98" s="94">
        <v>6</v>
      </c>
      <c r="D98" s="67">
        <v>48.46</v>
      </c>
      <c r="E98" s="63">
        <f t="shared" si="5"/>
        <v>8.0766666666666662</v>
      </c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">
      <c r="A99" s="64" t="s">
        <v>67</v>
      </c>
      <c r="B99" s="65" t="s">
        <v>68</v>
      </c>
      <c r="C99" s="94">
        <v>1</v>
      </c>
      <c r="D99" s="67">
        <v>19.29</v>
      </c>
      <c r="E99" s="63">
        <f t="shared" si="5"/>
        <v>19.29</v>
      </c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">
      <c r="A100" s="64" t="s">
        <v>69</v>
      </c>
      <c r="B100" s="65" t="s">
        <v>70</v>
      </c>
      <c r="C100" s="95">
        <v>1</v>
      </c>
      <c r="D100" s="62">
        <v>100</v>
      </c>
      <c r="E100" s="67">
        <f t="shared" ref="E100:E101" si="6">C100*D100</f>
        <v>100</v>
      </c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">
      <c r="A101" s="64" t="s">
        <v>35</v>
      </c>
      <c r="B101" s="65" t="s">
        <v>36</v>
      </c>
      <c r="C101" s="95">
        <v>2</v>
      </c>
      <c r="D101" s="67">
        <f>+SUM(E94:E100)</f>
        <v>269.14833333333331</v>
      </c>
      <c r="E101" s="67">
        <f t="shared" si="6"/>
        <v>538.29666666666662</v>
      </c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">
      <c r="A102" s="1"/>
      <c r="B102" s="1"/>
      <c r="C102" s="1"/>
      <c r="D102" s="74" t="s">
        <v>37</v>
      </c>
      <c r="E102" s="75">
        <f>$B$39</f>
        <v>1</v>
      </c>
      <c r="F102" s="76">
        <f>E101*E102</f>
        <v>538.29666666666662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1.25" customHeight="1" x14ac:dyDescent="0.2">
      <c r="A103" s="1"/>
      <c r="B103" s="1"/>
      <c r="C103" s="1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">
      <c r="A104" s="90" t="s">
        <v>71</v>
      </c>
      <c r="B104" s="96"/>
      <c r="C104" s="96"/>
      <c r="D104" s="97"/>
      <c r="E104" s="98"/>
      <c r="F104" s="99">
        <v>538.29999999999995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1.25" customHeight="1" x14ac:dyDescent="0.2">
      <c r="A105" s="1"/>
      <c r="B105" s="1"/>
      <c r="C105" s="1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">
      <c r="A106" s="16" t="s">
        <v>72</v>
      </c>
      <c r="B106" s="1"/>
      <c r="C106" s="1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1.25" customHeight="1" x14ac:dyDescent="0.2">
      <c r="A107" s="1"/>
      <c r="B107" s="100"/>
      <c r="C107" s="1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">
      <c r="A108" s="1" t="s">
        <v>73</v>
      </c>
      <c r="B108" s="1"/>
      <c r="C108" s="1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1.25" customHeight="1" x14ac:dyDescent="0.2">
      <c r="A109" s="1"/>
      <c r="B109" s="1"/>
      <c r="C109" s="1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">
      <c r="A110" s="100" t="s">
        <v>5</v>
      </c>
      <c r="B110" s="1"/>
      <c r="C110" s="1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">
      <c r="A111" s="56" t="s">
        <v>19</v>
      </c>
      <c r="B111" s="57" t="s">
        <v>20</v>
      </c>
      <c r="C111" s="57" t="s">
        <v>13</v>
      </c>
      <c r="D111" s="58" t="s">
        <v>21</v>
      </c>
      <c r="E111" s="58" t="s">
        <v>22</v>
      </c>
      <c r="F111" s="59" t="s">
        <v>74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">
      <c r="A112" s="60" t="s">
        <v>75</v>
      </c>
      <c r="B112" s="61" t="s">
        <v>55</v>
      </c>
      <c r="C112" s="61">
        <v>1</v>
      </c>
      <c r="D112" s="101">
        <v>542640</v>
      </c>
      <c r="E112" s="63">
        <f>C112*D112</f>
        <v>542640</v>
      </c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">
      <c r="A113" s="64" t="s">
        <v>76</v>
      </c>
      <c r="B113" s="65" t="s">
        <v>77</v>
      </c>
      <c r="C113" s="73">
        <v>15</v>
      </c>
      <c r="D113" s="67"/>
      <c r="E113" s="67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">
      <c r="A114" s="64" t="s">
        <v>78</v>
      </c>
      <c r="B114" s="65" t="s">
        <v>77</v>
      </c>
      <c r="C114" s="73">
        <v>0</v>
      </c>
      <c r="D114" s="67"/>
      <c r="E114" s="67"/>
      <c r="F114" s="102"/>
      <c r="G114" s="1"/>
      <c r="H114" s="103"/>
      <c r="I114" s="10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">
      <c r="A115" s="64" t="s">
        <v>79</v>
      </c>
      <c r="B115" s="65" t="s">
        <v>4</v>
      </c>
      <c r="C115" s="72">
        <f>IFERROR(VLOOKUP(C113,'5. Depreciação'!A3:B17,2,FALSE),0)</f>
        <v>70.73</v>
      </c>
      <c r="D115" s="67">
        <f>E112</f>
        <v>542640</v>
      </c>
      <c r="E115" s="67">
        <f>C115*D115/100</f>
        <v>383809.27200000006</v>
      </c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">
      <c r="A116" s="104" t="s">
        <v>80</v>
      </c>
      <c r="B116" s="105" t="s">
        <v>25</v>
      </c>
      <c r="C116" s="105">
        <f>C113*12</f>
        <v>180</v>
      </c>
      <c r="D116" s="106">
        <f>IF(C114&lt;=C113,E115,0)</f>
        <v>383809.27200000006</v>
      </c>
      <c r="E116" s="106">
        <f>IFERROR(D116/C116,0)</f>
        <v>2132.2737333333334</v>
      </c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">
      <c r="A117" s="60" t="s">
        <v>81</v>
      </c>
      <c r="B117" s="61" t="s">
        <v>55</v>
      </c>
      <c r="C117" s="61">
        <f>C112</f>
        <v>1</v>
      </c>
      <c r="D117" s="62">
        <v>400000</v>
      </c>
      <c r="E117" s="63">
        <f>C117*D117</f>
        <v>400000</v>
      </c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">
      <c r="A118" s="64" t="s">
        <v>82</v>
      </c>
      <c r="B118" s="65" t="s">
        <v>77</v>
      </c>
      <c r="C118" s="73">
        <v>15</v>
      </c>
      <c r="D118" s="67"/>
      <c r="E118" s="67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">
      <c r="A119" s="64" t="s">
        <v>83</v>
      </c>
      <c r="B119" s="65" t="s">
        <v>77</v>
      </c>
      <c r="C119" s="73">
        <v>0</v>
      </c>
      <c r="D119" s="67"/>
      <c r="E119" s="67"/>
      <c r="F119" s="102"/>
      <c r="G119" s="1"/>
      <c r="H119" s="103"/>
      <c r="I119" s="10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">
      <c r="A120" s="64" t="s">
        <v>84</v>
      </c>
      <c r="B120" s="65" t="s">
        <v>4</v>
      </c>
      <c r="C120" s="107">
        <f>IFERROR(VLOOKUP(C118,'5. Depreciação'!A3:B17,2,FALSE),0)</f>
        <v>70.73</v>
      </c>
      <c r="D120" s="67">
        <f>E117</f>
        <v>400000</v>
      </c>
      <c r="E120" s="67">
        <f>C120*D120/100</f>
        <v>282920</v>
      </c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">
      <c r="A121" s="79" t="s">
        <v>85</v>
      </c>
      <c r="B121" s="108" t="s">
        <v>25</v>
      </c>
      <c r="C121" s="108">
        <f>C118*12</f>
        <v>180</v>
      </c>
      <c r="D121" s="80">
        <f>IF(C119&lt;=C118,E120,0)</f>
        <v>282920</v>
      </c>
      <c r="E121" s="80">
        <f>IFERROR(D121/C121,0)</f>
        <v>1571.7777777777778</v>
      </c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">
      <c r="A122" s="68" t="s">
        <v>86</v>
      </c>
      <c r="B122" s="69"/>
      <c r="C122" s="69"/>
      <c r="D122" s="70"/>
      <c r="E122" s="71">
        <f>E116+E121</f>
        <v>3704.0515111111113</v>
      </c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">
      <c r="A123" s="79" t="s">
        <v>87</v>
      </c>
      <c r="B123" s="108" t="s">
        <v>55</v>
      </c>
      <c r="C123" s="73">
        <v>1</v>
      </c>
      <c r="D123" s="80">
        <f>E122</f>
        <v>3704.0515111111113</v>
      </c>
      <c r="E123" s="71">
        <f>C123*D123</f>
        <v>3704.0515111111113</v>
      </c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">
      <c r="A124" s="109"/>
      <c r="B124" s="109"/>
      <c r="C124" s="109"/>
      <c r="D124" s="74" t="s">
        <v>37</v>
      </c>
      <c r="E124" s="75">
        <f>$B$39</f>
        <v>1</v>
      </c>
      <c r="F124" s="99">
        <f>E123*E124</f>
        <v>3704.0515111111113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1.25" customHeight="1" x14ac:dyDescent="0.2">
      <c r="A125" s="1"/>
      <c r="B125" s="1"/>
      <c r="C125" s="1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">
      <c r="A126" s="100" t="s">
        <v>6</v>
      </c>
      <c r="B126" s="1"/>
      <c r="C126" s="1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">
      <c r="A127" s="110" t="s">
        <v>19</v>
      </c>
      <c r="B127" s="111" t="s">
        <v>20</v>
      </c>
      <c r="C127" s="111" t="s">
        <v>13</v>
      </c>
      <c r="D127" s="58" t="s">
        <v>21</v>
      </c>
      <c r="E127" s="112" t="s">
        <v>22</v>
      </c>
      <c r="F127" s="59" t="s">
        <v>88</v>
      </c>
      <c r="G127" s="1"/>
      <c r="H127" s="103"/>
      <c r="I127" s="10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">
      <c r="A128" s="64" t="s">
        <v>89</v>
      </c>
      <c r="B128" s="65" t="s">
        <v>55</v>
      </c>
      <c r="C128" s="61">
        <v>1</v>
      </c>
      <c r="D128" s="67">
        <f>D112</f>
        <v>542640</v>
      </c>
      <c r="E128" s="67">
        <f>C128*D128</f>
        <v>542640</v>
      </c>
      <c r="F128" s="102"/>
      <c r="G128" s="1"/>
      <c r="H128" s="103"/>
      <c r="I128" s="10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">
      <c r="A129" s="64" t="s">
        <v>90</v>
      </c>
      <c r="B129" s="65" t="s">
        <v>4</v>
      </c>
      <c r="C129" s="73">
        <v>14.25</v>
      </c>
      <c r="D129" s="67"/>
      <c r="E129" s="67"/>
      <c r="F129" s="102"/>
      <c r="G129" s="1"/>
      <c r="H129" s="103"/>
      <c r="I129" s="10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">
      <c r="A130" s="64" t="s">
        <v>91</v>
      </c>
      <c r="B130" s="65" t="s">
        <v>30</v>
      </c>
      <c r="C130" s="67">
        <f>IFERROR(IF(C114&lt;=C113,E112-(C115/(100*C113)*C114)*E112,E112-E115),0)</f>
        <v>542640</v>
      </c>
      <c r="D130" s="67"/>
      <c r="E130" s="67"/>
      <c r="F130" s="102"/>
      <c r="G130" s="1"/>
      <c r="H130" s="103"/>
      <c r="I130" s="10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">
      <c r="A131" s="64" t="s">
        <v>92</v>
      </c>
      <c r="B131" s="65" t="s">
        <v>30</v>
      </c>
      <c r="C131" s="67">
        <f>IFERROR(IF(C114&gt;=C113,C130,((((C130)-(E112-E115))*(((C113-C114)+1)/(2*(C113-C114))))+(E112-E115))),0)</f>
        <v>363529.00639999995</v>
      </c>
      <c r="D131" s="67"/>
      <c r="E131" s="67"/>
      <c r="F131" s="102"/>
      <c r="G131" s="1"/>
      <c r="H131" s="103"/>
      <c r="I131" s="10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">
      <c r="A132" s="104" t="s">
        <v>93</v>
      </c>
      <c r="B132" s="105" t="s">
        <v>30</v>
      </c>
      <c r="C132" s="105"/>
      <c r="D132" s="106">
        <f>C129*C131/12/100</f>
        <v>4316.9069509999999</v>
      </c>
      <c r="E132" s="106">
        <f>D132</f>
        <v>4316.9069509999999</v>
      </c>
      <c r="F132" s="102"/>
      <c r="G132" s="1"/>
      <c r="H132" s="103"/>
      <c r="I132" s="10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">
      <c r="A133" s="60" t="s">
        <v>94</v>
      </c>
      <c r="B133" s="61" t="s">
        <v>55</v>
      </c>
      <c r="C133" s="61">
        <f t="shared" ref="C133:D133" si="7">C117</f>
        <v>1</v>
      </c>
      <c r="D133" s="63">
        <f t="shared" si="7"/>
        <v>400000</v>
      </c>
      <c r="E133" s="63">
        <f>C133*D133</f>
        <v>400000</v>
      </c>
      <c r="F133" s="102"/>
      <c r="G133" s="1"/>
      <c r="H133" s="103"/>
      <c r="I133" s="10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">
      <c r="A134" s="64" t="s">
        <v>90</v>
      </c>
      <c r="B134" s="65" t="s">
        <v>4</v>
      </c>
      <c r="C134" s="65">
        <f>C129</f>
        <v>14.25</v>
      </c>
      <c r="D134" s="67"/>
      <c r="E134" s="67"/>
      <c r="F134" s="102"/>
      <c r="G134" s="1"/>
      <c r="H134" s="103"/>
      <c r="I134" s="10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">
      <c r="A135" s="64" t="s">
        <v>95</v>
      </c>
      <c r="B135" s="65" t="s">
        <v>30</v>
      </c>
      <c r="C135" s="67">
        <f>IFERROR(IF(C119&lt;=C118,E117-(C120/(100*C118)*C119)*E117,E117-E120),0)</f>
        <v>400000</v>
      </c>
      <c r="D135" s="67"/>
      <c r="E135" s="67"/>
      <c r="F135" s="102"/>
      <c r="G135" s="1"/>
      <c r="H135" s="103"/>
      <c r="I135" s="10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">
      <c r="A136" s="64" t="s">
        <v>96</v>
      </c>
      <c r="B136" s="65" t="s">
        <v>30</v>
      </c>
      <c r="C136" s="67">
        <f>IFERROR(IF(C119&gt;=C118,C135,((((C135)-(E117-E120))*(((C118-C119)+1)/(2*(C118-C119))))+(E117-E120))),0)</f>
        <v>267970.66666666663</v>
      </c>
      <c r="D136" s="67"/>
      <c r="E136" s="67"/>
      <c r="F136" s="102"/>
      <c r="G136" s="1"/>
      <c r="H136" s="103"/>
      <c r="I136" s="10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">
      <c r="A137" s="79" t="s">
        <v>97</v>
      </c>
      <c r="B137" s="108" t="s">
        <v>30</v>
      </c>
      <c r="C137" s="108"/>
      <c r="D137" s="80">
        <f>C134*C136/12/100</f>
        <v>3182.1516666666662</v>
      </c>
      <c r="E137" s="80">
        <f>D137</f>
        <v>3182.1516666666662</v>
      </c>
      <c r="F137" s="102"/>
      <c r="G137" s="1"/>
      <c r="H137" s="103"/>
      <c r="I137" s="10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">
      <c r="A138" s="68" t="s">
        <v>86</v>
      </c>
      <c r="B138" s="69"/>
      <c r="C138" s="69"/>
      <c r="D138" s="70"/>
      <c r="E138" s="71">
        <f>E132+E137</f>
        <v>7499.0586176666657</v>
      </c>
      <c r="F138" s="102"/>
      <c r="G138" s="1"/>
      <c r="H138" s="103"/>
      <c r="I138" s="10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">
      <c r="A139" s="79" t="s">
        <v>87</v>
      </c>
      <c r="B139" s="108" t="s">
        <v>55</v>
      </c>
      <c r="C139" s="65">
        <f>C123</f>
        <v>1</v>
      </c>
      <c r="D139" s="80">
        <f>E138</f>
        <v>7499.0586176666657</v>
      </c>
      <c r="E139" s="71">
        <f>C139*D139</f>
        <v>7499.0586176666657</v>
      </c>
      <c r="F139" s="102"/>
      <c r="G139" s="1"/>
      <c r="H139" s="103"/>
      <c r="I139" s="10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">
      <c r="A140" s="1"/>
      <c r="B140" s="1"/>
      <c r="C140" s="113"/>
      <c r="D140" s="74" t="s">
        <v>37</v>
      </c>
      <c r="E140" s="75">
        <f>$B$39</f>
        <v>1</v>
      </c>
      <c r="F140" s="99">
        <f>E139*E140</f>
        <v>7499.0586176666657</v>
      </c>
      <c r="G140" s="1"/>
      <c r="H140" s="103"/>
      <c r="I140" s="10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1.25" customHeight="1" x14ac:dyDescent="0.2">
      <c r="A141" s="1"/>
      <c r="B141" s="1"/>
      <c r="C141" s="1"/>
      <c r="D141" s="3"/>
      <c r="E141" s="3"/>
      <c r="F141" s="3"/>
      <c r="G141" s="1"/>
      <c r="H141" s="103"/>
      <c r="I141" s="10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">
      <c r="A142" s="1" t="s">
        <v>98</v>
      </c>
      <c r="B142" s="1"/>
      <c r="C142" s="1"/>
      <c r="D142" s="3"/>
      <c r="E142" s="3"/>
      <c r="F142" s="3"/>
      <c r="G142" s="1"/>
      <c r="H142" s="103"/>
      <c r="I142" s="10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">
      <c r="A143" s="56" t="s">
        <v>19</v>
      </c>
      <c r="B143" s="57" t="s">
        <v>20</v>
      </c>
      <c r="C143" s="57" t="s">
        <v>13</v>
      </c>
      <c r="D143" s="58" t="s">
        <v>21</v>
      </c>
      <c r="E143" s="58" t="s">
        <v>22</v>
      </c>
      <c r="F143" s="59" t="s">
        <v>99</v>
      </c>
      <c r="G143" s="1"/>
      <c r="H143" s="103"/>
      <c r="I143" s="10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">
      <c r="A144" s="60" t="s">
        <v>100</v>
      </c>
      <c r="B144" s="61" t="s">
        <v>55</v>
      </c>
      <c r="C144" s="63">
        <f>C123</f>
        <v>1</v>
      </c>
      <c r="D144" s="63">
        <f>0.01*($E$112)</f>
        <v>5426.4000000000005</v>
      </c>
      <c r="E144" s="63">
        <f t="shared" ref="E144:E146" si="8">C144*D144</f>
        <v>5426.4000000000005</v>
      </c>
      <c r="F144" s="3"/>
      <c r="G144" s="1"/>
      <c r="H144" s="103"/>
      <c r="I144" s="10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">
      <c r="A145" s="64" t="s">
        <v>101</v>
      </c>
      <c r="B145" s="65" t="s">
        <v>55</v>
      </c>
      <c r="C145" s="63">
        <f>C123</f>
        <v>1</v>
      </c>
      <c r="D145" s="89">
        <v>184</v>
      </c>
      <c r="E145" s="67">
        <f t="shared" si="8"/>
        <v>184</v>
      </c>
      <c r="F145" s="3"/>
      <c r="G145" s="1"/>
      <c r="H145" s="103"/>
      <c r="I145" s="10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">
      <c r="A146" s="64" t="s">
        <v>102</v>
      </c>
      <c r="B146" s="65" t="s">
        <v>55</v>
      </c>
      <c r="C146" s="63">
        <f>C123</f>
        <v>1</v>
      </c>
      <c r="D146" s="89">
        <v>2300</v>
      </c>
      <c r="E146" s="67">
        <f t="shared" si="8"/>
        <v>2300</v>
      </c>
      <c r="F146" s="70"/>
      <c r="G146" s="1"/>
      <c r="H146" s="103"/>
      <c r="I146" s="10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">
      <c r="A147" s="79" t="s">
        <v>103</v>
      </c>
      <c r="B147" s="108" t="s">
        <v>25</v>
      </c>
      <c r="C147" s="108">
        <v>12</v>
      </c>
      <c r="D147" s="80">
        <f>SUM(E144:E146)</f>
        <v>7910.4000000000005</v>
      </c>
      <c r="E147" s="80">
        <f>D147/C147</f>
        <v>659.2</v>
      </c>
      <c r="F147" s="3"/>
      <c r="G147" s="1"/>
      <c r="H147" s="103"/>
      <c r="I147" s="10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">
      <c r="A148" s="1"/>
      <c r="B148" s="1"/>
      <c r="C148" s="1"/>
      <c r="D148" s="74" t="s">
        <v>37</v>
      </c>
      <c r="E148" s="75">
        <f>$B$39</f>
        <v>1</v>
      </c>
      <c r="F148" s="76">
        <f>E147*E148</f>
        <v>659.2</v>
      </c>
      <c r="G148" s="1"/>
      <c r="H148" s="103"/>
      <c r="I148" s="10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1.25" customHeight="1" x14ac:dyDescent="0.2">
      <c r="A149" s="1"/>
      <c r="B149" s="1"/>
      <c r="C149" s="1"/>
      <c r="D149" s="3"/>
      <c r="E149" s="3"/>
      <c r="F149" s="3"/>
      <c r="G149" s="1"/>
      <c r="H149" s="103"/>
      <c r="I149" s="10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">
      <c r="A150" s="1" t="s">
        <v>104</v>
      </c>
      <c r="B150" s="114"/>
      <c r="C150" s="1"/>
      <c r="D150" s="3"/>
      <c r="E150" s="3"/>
      <c r="F150" s="3"/>
      <c r="G150" s="1"/>
      <c r="H150" s="103"/>
      <c r="I150" s="10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">
      <c r="A151" s="1"/>
      <c r="B151" s="114"/>
      <c r="C151" s="1"/>
      <c r="D151" s="3"/>
      <c r="E151" s="3"/>
      <c r="F151" s="3"/>
      <c r="G151" s="1"/>
      <c r="H151" s="103"/>
      <c r="I151" s="10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">
      <c r="A152" s="79" t="s">
        <v>105</v>
      </c>
      <c r="B152" s="115">
        <v>6552</v>
      </c>
      <c r="C152" s="1"/>
      <c r="D152" s="3"/>
      <c r="E152" s="3"/>
      <c r="F152" s="3"/>
      <c r="G152" s="1"/>
      <c r="H152" s="103"/>
      <c r="I152" s="10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">
      <c r="A153" s="1"/>
      <c r="B153" s="114"/>
      <c r="C153" s="1"/>
      <c r="D153" s="3"/>
      <c r="E153" s="3"/>
      <c r="F153" s="3"/>
      <c r="G153" s="1"/>
      <c r="H153" s="103"/>
      <c r="I153" s="10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">
      <c r="A154" s="56" t="s">
        <v>19</v>
      </c>
      <c r="B154" s="57" t="s">
        <v>20</v>
      </c>
      <c r="C154" s="57" t="s">
        <v>106</v>
      </c>
      <c r="D154" s="58" t="s">
        <v>21</v>
      </c>
      <c r="E154" s="58" t="s">
        <v>22</v>
      </c>
      <c r="F154" s="59" t="s">
        <v>107</v>
      </c>
      <c r="G154" s="1"/>
      <c r="H154" s="103"/>
      <c r="I154" s="10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">
      <c r="A155" s="60" t="s">
        <v>108</v>
      </c>
      <c r="B155" s="61" t="s">
        <v>109</v>
      </c>
      <c r="C155" s="116">
        <v>2</v>
      </c>
      <c r="D155" s="117">
        <v>6.69</v>
      </c>
      <c r="E155" s="63"/>
      <c r="F155" s="3"/>
      <c r="G155" s="1"/>
      <c r="H155" s="103"/>
      <c r="I155" s="10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">
      <c r="A156" s="64" t="s">
        <v>110</v>
      </c>
      <c r="B156" s="65" t="s">
        <v>111</v>
      </c>
      <c r="C156" s="84">
        <f>B152</f>
        <v>6552</v>
      </c>
      <c r="D156" s="118">
        <f>IFERROR(+D155/C155,"-")</f>
        <v>3.3450000000000002</v>
      </c>
      <c r="E156" s="67">
        <f>IFERROR(C156*D156,"-")</f>
        <v>21916.440000000002</v>
      </c>
      <c r="F156" s="3"/>
      <c r="G156" s="1"/>
      <c r="H156" s="103"/>
      <c r="I156" s="10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">
      <c r="A157" s="64" t="s">
        <v>112</v>
      </c>
      <c r="B157" s="65" t="s">
        <v>113</v>
      </c>
      <c r="C157" s="119">
        <v>1.6</v>
      </c>
      <c r="D157" s="89">
        <v>34.22</v>
      </c>
      <c r="E157" s="67"/>
      <c r="F157" s="3"/>
      <c r="G157" s="1"/>
      <c r="H157" s="103"/>
      <c r="I157" s="10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">
      <c r="A158" s="64" t="s">
        <v>114</v>
      </c>
      <c r="B158" s="65" t="s">
        <v>111</v>
      </c>
      <c r="C158" s="84">
        <f>C156</f>
        <v>6552</v>
      </c>
      <c r="D158" s="120">
        <f>+C157*D157/1000</f>
        <v>5.4752000000000002E-2</v>
      </c>
      <c r="E158" s="67">
        <f>C158*D158</f>
        <v>358.73510400000004</v>
      </c>
      <c r="F158" s="3"/>
      <c r="G158" s="1"/>
      <c r="H158" s="103"/>
      <c r="I158" s="10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">
      <c r="A159" s="64" t="s">
        <v>115</v>
      </c>
      <c r="B159" s="65" t="s">
        <v>113</v>
      </c>
      <c r="C159" s="119">
        <v>12</v>
      </c>
      <c r="D159" s="89">
        <v>26.5</v>
      </c>
      <c r="E159" s="67"/>
      <c r="F159" s="3"/>
      <c r="G159" s="1"/>
      <c r="H159" s="103"/>
      <c r="I159" s="10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">
      <c r="A160" s="64" t="s">
        <v>116</v>
      </c>
      <c r="B160" s="65" t="s">
        <v>111</v>
      </c>
      <c r="C160" s="84">
        <f>C156</f>
        <v>6552</v>
      </c>
      <c r="D160" s="120">
        <f>+C159*D159/1000</f>
        <v>0.318</v>
      </c>
      <c r="E160" s="67">
        <f>C160*D160</f>
        <v>2083.5360000000001</v>
      </c>
      <c r="F160" s="3"/>
      <c r="G160" s="1"/>
      <c r="H160" s="103"/>
      <c r="I160" s="10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">
      <c r="A161" s="64" t="s">
        <v>117</v>
      </c>
      <c r="B161" s="65" t="s">
        <v>113</v>
      </c>
      <c r="C161" s="119">
        <v>14.9</v>
      </c>
      <c r="D161" s="89">
        <v>26.94</v>
      </c>
      <c r="E161" s="67"/>
      <c r="F161" s="3"/>
      <c r="G161" s="1"/>
      <c r="H161" s="103"/>
      <c r="I161" s="10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">
      <c r="A162" s="64" t="s">
        <v>118</v>
      </c>
      <c r="B162" s="65" t="s">
        <v>111</v>
      </c>
      <c r="C162" s="84">
        <f>C156</f>
        <v>6552</v>
      </c>
      <c r="D162" s="120">
        <f>+C161*D161/1000</f>
        <v>0.40140599999999999</v>
      </c>
      <c r="E162" s="67">
        <f>C162*D162</f>
        <v>2630.0121119999999</v>
      </c>
      <c r="F162" s="3"/>
      <c r="G162" s="1"/>
      <c r="H162" s="103"/>
      <c r="I162" s="10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">
      <c r="A163" s="64" t="s">
        <v>119</v>
      </c>
      <c r="B163" s="65" t="s">
        <v>120</v>
      </c>
      <c r="C163" s="119">
        <v>4</v>
      </c>
      <c r="D163" s="89">
        <v>41.06</v>
      </c>
      <c r="E163" s="67"/>
      <c r="F163" s="3"/>
      <c r="G163" s="1"/>
      <c r="H163" s="103"/>
      <c r="I163" s="10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">
      <c r="A164" s="64" t="s">
        <v>121</v>
      </c>
      <c r="B164" s="65" t="s">
        <v>111</v>
      </c>
      <c r="C164" s="84">
        <f>C156</f>
        <v>6552</v>
      </c>
      <c r="D164" s="120">
        <f>+C163*D163/1000</f>
        <v>0.16424</v>
      </c>
      <c r="E164" s="67">
        <f>C164*D164</f>
        <v>1076.1004800000001</v>
      </c>
      <c r="F164" s="3"/>
      <c r="G164" s="1"/>
      <c r="H164" s="103"/>
      <c r="I164" s="10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">
      <c r="A165" s="79" t="s">
        <v>122</v>
      </c>
      <c r="B165" s="108" t="s">
        <v>123</v>
      </c>
      <c r="C165" s="121"/>
      <c r="D165" s="122">
        <f>IFERROR(D156+D158+D160+D162+D164,0)</f>
        <v>4.2833980000000009</v>
      </c>
      <c r="E165" s="67"/>
      <c r="F165" s="3"/>
      <c r="G165" s="1"/>
      <c r="H165" s="103"/>
      <c r="I165" s="10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">
      <c r="A166" s="1"/>
      <c r="B166" s="1"/>
      <c r="C166" s="1"/>
      <c r="D166" s="3"/>
      <c r="E166" s="3"/>
      <c r="F166" s="99">
        <f>SUM(E155:E164)</f>
        <v>28064.823696000003</v>
      </c>
      <c r="G166" s="1"/>
      <c r="H166" s="103"/>
      <c r="I166" s="10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1.25" customHeight="1" x14ac:dyDescent="0.2">
      <c r="A167" s="1"/>
      <c r="B167" s="1"/>
      <c r="C167" s="1"/>
      <c r="D167" s="3"/>
      <c r="E167" s="3"/>
      <c r="F167" s="3"/>
      <c r="G167" s="1"/>
      <c r="H167" s="103"/>
      <c r="I167" s="10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">
      <c r="A168" s="1" t="s">
        <v>124</v>
      </c>
      <c r="B168" s="1"/>
      <c r="C168" s="1"/>
      <c r="D168" s="3"/>
      <c r="E168" s="3"/>
      <c r="F168" s="3"/>
      <c r="G168" s="1"/>
      <c r="H168" s="103"/>
      <c r="I168" s="10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">
      <c r="A169" s="56" t="s">
        <v>19</v>
      </c>
      <c r="B169" s="57" t="s">
        <v>20</v>
      </c>
      <c r="C169" s="57" t="s">
        <v>13</v>
      </c>
      <c r="D169" s="58" t="s">
        <v>21</v>
      </c>
      <c r="E169" s="58" t="s">
        <v>22</v>
      </c>
      <c r="F169" s="59" t="s">
        <v>125</v>
      </c>
      <c r="G169" s="1"/>
      <c r="H169" s="103"/>
      <c r="I169" s="10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">
      <c r="A170" s="60" t="s">
        <v>126</v>
      </c>
      <c r="B170" s="61" t="s">
        <v>123</v>
      </c>
      <c r="C170" s="84">
        <f>C156</f>
        <v>6552</v>
      </c>
      <c r="D170" s="62">
        <v>1.18</v>
      </c>
      <c r="E170" s="63">
        <f>C170*D170</f>
        <v>7731.36</v>
      </c>
      <c r="F170" s="3"/>
      <c r="G170" s="1"/>
      <c r="H170" s="103"/>
      <c r="I170" s="10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">
      <c r="A171" s="1"/>
      <c r="B171" s="1"/>
      <c r="C171" s="1"/>
      <c r="D171" s="3"/>
      <c r="E171" s="3"/>
      <c r="F171" s="99">
        <f>E170</f>
        <v>7731.36</v>
      </c>
      <c r="G171" s="1"/>
      <c r="H171" s="103"/>
      <c r="I171" s="10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1.25" customHeight="1" x14ac:dyDescent="0.2">
      <c r="A172" s="1"/>
      <c r="B172" s="1"/>
      <c r="C172" s="1"/>
      <c r="D172" s="3"/>
      <c r="E172" s="3"/>
      <c r="F172" s="3"/>
      <c r="G172" s="1"/>
      <c r="H172" s="103"/>
      <c r="I172" s="10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">
      <c r="A173" s="1" t="s">
        <v>127</v>
      </c>
      <c r="B173" s="1"/>
      <c r="C173" s="1"/>
      <c r="D173" s="3"/>
      <c r="E173" s="3"/>
      <c r="F173" s="3"/>
      <c r="G173" s="1"/>
      <c r="H173" s="103"/>
      <c r="I173" s="10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">
      <c r="A174" s="56" t="s">
        <v>19</v>
      </c>
      <c r="B174" s="57" t="s">
        <v>20</v>
      </c>
      <c r="C174" s="57" t="s">
        <v>13</v>
      </c>
      <c r="D174" s="58" t="s">
        <v>21</v>
      </c>
      <c r="E174" s="58" t="s">
        <v>22</v>
      </c>
      <c r="F174" s="59" t="s">
        <v>128</v>
      </c>
      <c r="G174" s="1"/>
      <c r="H174" s="103"/>
      <c r="I174" s="10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">
      <c r="A175" s="60" t="s">
        <v>129</v>
      </c>
      <c r="B175" s="61" t="s">
        <v>55</v>
      </c>
      <c r="C175" s="123">
        <v>22</v>
      </c>
      <c r="D175" s="62">
        <v>2100</v>
      </c>
      <c r="E175" s="63">
        <f>C175*D175</f>
        <v>46200</v>
      </c>
      <c r="F175" s="3"/>
      <c r="G175" s="1"/>
      <c r="H175" s="103"/>
      <c r="I175" s="10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">
      <c r="A176" s="60" t="s">
        <v>130</v>
      </c>
      <c r="B176" s="61" t="s">
        <v>55</v>
      </c>
      <c r="C176" s="123">
        <v>2</v>
      </c>
      <c r="D176" s="63"/>
      <c r="E176" s="63"/>
      <c r="F176" s="3"/>
      <c r="G176" s="1"/>
      <c r="H176" s="103"/>
      <c r="I176" s="10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">
      <c r="A177" s="60" t="s">
        <v>131</v>
      </c>
      <c r="B177" s="61" t="s">
        <v>55</v>
      </c>
      <c r="C177" s="63">
        <f>C175*C176</f>
        <v>44</v>
      </c>
      <c r="D177" s="62">
        <v>630</v>
      </c>
      <c r="E177" s="63">
        <f>C177*D177</f>
        <v>27720</v>
      </c>
      <c r="F177" s="3"/>
      <c r="G177" s="1"/>
      <c r="H177" s="103"/>
      <c r="I177" s="10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">
      <c r="A178" s="64" t="s">
        <v>132</v>
      </c>
      <c r="B178" s="65" t="s">
        <v>133</v>
      </c>
      <c r="C178" s="124">
        <v>50000</v>
      </c>
      <c r="D178" s="67">
        <f>E175+E177</f>
        <v>73920</v>
      </c>
      <c r="E178" s="67">
        <f>IFERROR(D178/C178,"-")</f>
        <v>1.4783999999999999</v>
      </c>
      <c r="F178" s="3"/>
      <c r="G178" s="1"/>
      <c r="H178" s="103"/>
      <c r="I178" s="10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">
      <c r="A179" s="64" t="s">
        <v>134</v>
      </c>
      <c r="B179" s="65" t="s">
        <v>111</v>
      </c>
      <c r="C179" s="84">
        <f>B152</f>
        <v>6552</v>
      </c>
      <c r="D179" s="67">
        <f>E178</f>
        <v>1.4783999999999999</v>
      </c>
      <c r="E179" s="67">
        <f>IFERROR(C179*D179,0)</f>
        <v>9686.4768000000004</v>
      </c>
      <c r="F179" s="3"/>
      <c r="G179" s="1"/>
      <c r="H179" s="103"/>
      <c r="I179" s="10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">
      <c r="A180" s="1"/>
      <c r="B180" s="1"/>
      <c r="C180" s="1"/>
      <c r="D180" s="3"/>
      <c r="E180" s="3"/>
      <c r="F180" s="99">
        <f>E179</f>
        <v>9686.4768000000004</v>
      </c>
      <c r="G180" s="1"/>
      <c r="H180" s="103"/>
      <c r="I180" s="10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1.25" customHeight="1" x14ac:dyDescent="0.2">
      <c r="A181" s="1"/>
      <c r="B181" s="1"/>
      <c r="C181" s="1"/>
      <c r="D181" s="3"/>
      <c r="E181" s="3"/>
      <c r="F181" s="3"/>
      <c r="G181" s="1"/>
      <c r="H181" s="103"/>
      <c r="I181" s="10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1.25" customHeight="1" x14ac:dyDescent="0.2">
      <c r="A182" s="1"/>
      <c r="B182" s="1"/>
      <c r="C182" s="1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">
      <c r="A183" s="90" t="s">
        <v>135</v>
      </c>
      <c r="B183" s="91"/>
      <c r="C183" s="91"/>
      <c r="D183" s="31"/>
      <c r="E183" s="92"/>
      <c r="F183" s="99">
        <v>56842.47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1.25" customHeight="1" x14ac:dyDescent="0.2">
      <c r="A184" s="1"/>
      <c r="B184" s="1"/>
      <c r="C184" s="1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">
      <c r="A185" s="16" t="s">
        <v>136</v>
      </c>
      <c r="B185" s="16"/>
      <c r="C185" s="16"/>
      <c r="D185" s="54"/>
      <c r="E185" s="54"/>
      <c r="F185" s="7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1.25" customHeight="1" x14ac:dyDescent="0.2">
      <c r="A186" s="1"/>
      <c r="B186" s="1"/>
      <c r="C186" s="1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">
      <c r="A187" s="56" t="s">
        <v>19</v>
      </c>
      <c r="B187" s="57" t="s">
        <v>20</v>
      </c>
      <c r="C187" s="57" t="s">
        <v>13</v>
      </c>
      <c r="D187" s="58" t="s">
        <v>21</v>
      </c>
      <c r="E187" s="58" t="s">
        <v>22</v>
      </c>
      <c r="F187" s="59" t="s">
        <v>137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">
      <c r="A188" s="64" t="s">
        <v>138</v>
      </c>
      <c r="B188" s="65" t="s">
        <v>55</v>
      </c>
      <c r="C188" s="94">
        <v>0.33300000000000002</v>
      </c>
      <c r="D188" s="62">
        <v>55</v>
      </c>
      <c r="E188" s="67">
        <f t="shared" ref="E188:E192" si="9">C188*D188</f>
        <v>18.315000000000001</v>
      </c>
      <c r="F188" s="10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">
      <c r="A189" s="64" t="s">
        <v>139</v>
      </c>
      <c r="B189" s="65" t="s">
        <v>55</v>
      </c>
      <c r="C189" s="94">
        <v>0.33300000000000002</v>
      </c>
      <c r="D189" s="62">
        <v>52</v>
      </c>
      <c r="E189" s="67">
        <f t="shared" si="9"/>
        <v>17.316000000000003</v>
      </c>
      <c r="F189" s="10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">
      <c r="A190" s="64" t="s">
        <v>140</v>
      </c>
      <c r="B190" s="65" t="s">
        <v>55</v>
      </c>
      <c r="C190" s="94">
        <v>0.33300000000000002</v>
      </c>
      <c r="D190" s="62">
        <v>45</v>
      </c>
      <c r="E190" s="67">
        <f t="shared" si="9"/>
        <v>14.985000000000001</v>
      </c>
      <c r="F190" s="10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">
      <c r="A191" s="64" t="s">
        <v>141</v>
      </c>
      <c r="B191" s="65" t="s">
        <v>55</v>
      </c>
      <c r="C191" s="73">
        <v>0.16669999999999999</v>
      </c>
      <c r="D191" s="62">
        <v>1509</v>
      </c>
      <c r="E191" s="67">
        <f t="shared" si="9"/>
        <v>251.55029999999999</v>
      </c>
      <c r="F191" s="10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">
      <c r="A192" s="64" t="s">
        <v>142</v>
      </c>
      <c r="B192" s="65" t="s">
        <v>143</v>
      </c>
      <c r="C192" s="94"/>
      <c r="D192" s="62"/>
      <c r="E192" s="67">
        <f t="shared" si="9"/>
        <v>0</v>
      </c>
      <c r="F192" s="10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">
      <c r="A193" s="16"/>
      <c r="B193" s="16"/>
      <c r="C193" s="16"/>
      <c r="D193" s="16"/>
      <c r="E193" s="54"/>
      <c r="F193" s="99">
        <f>SUM(E188:E192)</f>
        <v>302.16629999999998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1.25" customHeight="1" x14ac:dyDescent="0.2">
      <c r="A194" s="1"/>
      <c r="B194" s="1"/>
      <c r="C194" s="1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">
      <c r="A195" s="90" t="s">
        <v>144</v>
      </c>
      <c r="B195" s="91"/>
      <c r="C195" s="91"/>
      <c r="D195" s="31"/>
      <c r="E195" s="92"/>
      <c r="F195" s="99">
        <f>+F193</f>
        <v>302.16629999999998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1.25" customHeight="1" x14ac:dyDescent="0.2">
      <c r="A196" s="1"/>
      <c r="B196" s="1"/>
      <c r="C196" s="1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">
      <c r="A197" s="16" t="s">
        <v>145</v>
      </c>
      <c r="B197" s="16"/>
      <c r="C197" s="16"/>
      <c r="D197" s="54"/>
      <c r="E197" s="54"/>
      <c r="F197" s="7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1.25" customHeight="1" x14ac:dyDescent="0.2">
      <c r="A198" s="1"/>
      <c r="B198" s="1"/>
      <c r="C198" s="1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">
      <c r="A199" s="56" t="s">
        <v>19</v>
      </c>
      <c r="B199" s="57" t="s">
        <v>20</v>
      </c>
      <c r="C199" s="57" t="s">
        <v>13</v>
      </c>
      <c r="D199" s="58" t="s">
        <v>21</v>
      </c>
      <c r="E199" s="58" t="s">
        <v>22</v>
      </c>
      <c r="F199" s="59" t="s">
        <v>146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">
      <c r="A200" s="64" t="s">
        <v>147</v>
      </c>
      <c r="B200" s="125" t="s">
        <v>143</v>
      </c>
      <c r="C200" s="95">
        <f>C112</f>
        <v>1</v>
      </c>
      <c r="D200" s="89">
        <v>150</v>
      </c>
      <c r="E200" s="67">
        <f>+D200*C200</f>
        <v>150</v>
      </c>
      <c r="F200" s="10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">
      <c r="A201" s="64" t="s">
        <v>148</v>
      </c>
      <c r="B201" s="125" t="s">
        <v>25</v>
      </c>
      <c r="C201" s="65">
        <v>60</v>
      </c>
      <c r="D201" s="126">
        <f>SUM(E200)</f>
        <v>150</v>
      </c>
      <c r="E201" s="126">
        <f>+D201/C201</f>
        <v>2.5</v>
      </c>
      <c r="F201" s="10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">
      <c r="A202" s="64" t="s">
        <v>149</v>
      </c>
      <c r="B202" s="65" t="s">
        <v>55</v>
      </c>
      <c r="C202" s="95">
        <f>+C200</f>
        <v>1</v>
      </c>
      <c r="D202" s="89">
        <v>99</v>
      </c>
      <c r="E202" s="67">
        <f>C202*D202</f>
        <v>99</v>
      </c>
      <c r="F202" s="10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">
      <c r="A203" s="64" t="s">
        <v>150</v>
      </c>
      <c r="B203" s="125" t="s">
        <v>25</v>
      </c>
      <c r="C203" s="65">
        <v>1</v>
      </c>
      <c r="D203" s="126">
        <f>+E202</f>
        <v>99</v>
      </c>
      <c r="E203" s="126">
        <f>+D203/C203</f>
        <v>99</v>
      </c>
      <c r="F203" s="10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">
      <c r="A204" s="77"/>
      <c r="B204" s="77"/>
      <c r="C204" s="77"/>
      <c r="D204" s="74" t="s">
        <v>37</v>
      </c>
      <c r="E204" s="75">
        <f>$B$39</f>
        <v>1</v>
      </c>
      <c r="F204" s="99">
        <f>(E201+E203)*E204</f>
        <v>101.5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1.25" customHeight="1" x14ac:dyDescent="0.2">
      <c r="A205" s="1"/>
      <c r="B205" s="1"/>
      <c r="C205" s="1"/>
      <c r="D205" s="3"/>
      <c r="E205" s="3"/>
      <c r="F205" s="3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</row>
    <row r="206" spans="1:25" ht="12.75" customHeight="1" x14ac:dyDescent="0.2">
      <c r="A206" s="90" t="s">
        <v>151</v>
      </c>
      <c r="B206" s="91"/>
      <c r="C206" s="91"/>
      <c r="D206" s="31"/>
      <c r="E206" s="92"/>
      <c r="F206" s="99">
        <f>+F204</f>
        <v>101.5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1.25" customHeight="1" x14ac:dyDescent="0.2">
      <c r="A207" s="1"/>
      <c r="B207" s="1"/>
      <c r="C207" s="1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">
      <c r="A208" s="128" t="s">
        <v>152</v>
      </c>
      <c r="B208" s="129"/>
      <c r="C208" s="129"/>
      <c r="D208" s="130"/>
      <c r="E208" s="130"/>
      <c r="F208" s="13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customHeight="1" x14ac:dyDescent="0.2">
      <c r="A209" s="131" t="s">
        <v>19</v>
      </c>
      <c r="B209" s="132" t="s">
        <v>20</v>
      </c>
      <c r="C209" s="132" t="s">
        <v>13</v>
      </c>
      <c r="D209" s="133" t="s">
        <v>21</v>
      </c>
      <c r="E209" s="133" t="s">
        <v>22</v>
      </c>
      <c r="F209" s="134" t="s">
        <v>153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customHeight="1" x14ac:dyDescent="0.2">
      <c r="A210" s="129" t="s">
        <v>154</v>
      </c>
      <c r="B210" s="135" t="s">
        <v>27</v>
      </c>
      <c r="C210" s="136">
        <v>56</v>
      </c>
      <c r="D210" s="137">
        <v>139.86000000000001</v>
      </c>
      <c r="E210" s="138">
        <f>C210*D210</f>
        <v>7832.1600000000008</v>
      </c>
      <c r="F210" s="13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">
      <c r="A211" s="129"/>
      <c r="B211" s="129"/>
      <c r="C211" s="129"/>
      <c r="D211" s="130"/>
      <c r="E211" s="130"/>
      <c r="F211" s="139">
        <f>E210</f>
        <v>7832.1600000000008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1.25" customHeight="1" x14ac:dyDescent="0.2">
      <c r="A212" s="1"/>
      <c r="B212" s="1"/>
      <c r="C212" s="1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1.25" customHeight="1" x14ac:dyDescent="0.2">
      <c r="A213" s="16" t="s">
        <v>8</v>
      </c>
      <c r="B213" s="1"/>
      <c r="C213" s="1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1.25" customHeight="1" x14ac:dyDescent="0.2">
      <c r="A214" s="56" t="s">
        <v>19</v>
      </c>
      <c r="B214" s="57" t="s">
        <v>20</v>
      </c>
      <c r="C214" s="57" t="s">
        <v>13</v>
      </c>
      <c r="D214" s="58" t="s">
        <v>21</v>
      </c>
      <c r="E214" s="58" t="s">
        <v>22</v>
      </c>
      <c r="F214" s="59" t="s">
        <v>155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1.25" customHeight="1" x14ac:dyDescent="0.2">
      <c r="A215" s="60" t="s">
        <v>156</v>
      </c>
      <c r="B215" s="61" t="s">
        <v>157</v>
      </c>
      <c r="C215" s="84">
        <v>1</v>
      </c>
      <c r="D215" s="62">
        <v>800</v>
      </c>
      <c r="E215" s="63">
        <f>C215*D215</f>
        <v>800</v>
      </c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1.25" customHeight="1" x14ac:dyDescent="0.2">
      <c r="A216" s="1"/>
      <c r="B216" s="1"/>
      <c r="C216" s="1"/>
      <c r="D216" s="3"/>
      <c r="E216" s="3"/>
      <c r="F216" s="99">
        <f>E215</f>
        <v>800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1.25" customHeight="1" x14ac:dyDescent="0.2">
      <c r="A217" s="1"/>
      <c r="B217" s="1"/>
      <c r="C217" s="1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1.25" customHeight="1" x14ac:dyDescent="0.2">
      <c r="A218" s="1"/>
      <c r="B218" s="1"/>
      <c r="C218" s="1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7.25" customHeight="1" x14ac:dyDescent="0.2">
      <c r="A219" s="90" t="s">
        <v>158</v>
      </c>
      <c r="B219" s="96"/>
      <c r="C219" s="96"/>
      <c r="D219" s="97"/>
      <c r="E219" s="98"/>
      <c r="F219" s="88">
        <v>79006.080000000002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1.25" customHeight="1" x14ac:dyDescent="0.2">
      <c r="A220" s="1"/>
      <c r="B220" s="1"/>
      <c r="C220" s="1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">
      <c r="A221" s="16" t="s">
        <v>159</v>
      </c>
      <c r="B221" s="1"/>
      <c r="C221" s="1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1.25" customHeight="1" x14ac:dyDescent="0.2">
      <c r="A222" s="1"/>
      <c r="B222" s="1"/>
      <c r="C222" s="1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">
      <c r="A223" s="56" t="s">
        <v>19</v>
      </c>
      <c r="B223" s="57" t="s">
        <v>20</v>
      </c>
      <c r="C223" s="57" t="s">
        <v>13</v>
      </c>
      <c r="D223" s="58" t="s">
        <v>21</v>
      </c>
      <c r="E223" s="58" t="s">
        <v>22</v>
      </c>
      <c r="F223" s="59" t="s">
        <v>160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">
      <c r="A224" s="60" t="s">
        <v>161</v>
      </c>
      <c r="B224" s="61" t="s">
        <v>4</v>
      </c>
      <c r="C224" s="72">
        <f>'4.BDI'!C14*100</f>
        <v>27.58</v>
      </c>
      <c r="D224" s="63">
        <f>+F219</f>
        <v>79006.080000000002</v>
      </c>
      <c r="E224" s="63">
        <f>C224*D224/100</f>
        <v>21789.876864000002</v>
      </c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">
      <c r="A225" s="1"/>
      <c r="B225" s="1"/>
      <c r="C225" s="1"/>
      <c r="D225" s="3"/>
      <c r="E225" s="3"/>
      <c r="F225" s="99">
        <f>+E224</f>
        <v>21789.876864000002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1.25" customHeight="1" x14ac:dyDescent="0.2">
      <c r="A226" s="1"/>
      <c r="B226" s="1"/>
      <c r="C226" s="1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">
      <c r="A227" s="90" t="s">
        <v>162</v>
      </c>
      <c r="B227" s="96"/>
      <c r="C227" s="96"/>
      <c r="D227" s="97"/>
      <c r="E227" s="98"/>
      <c r="F227" s="88">
        <f>F225</f>
        <v>21789.876864000002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">
      <c r="A228" s="16"/>
      <c r="B228" s="16"/>
      <c r="C228" s="16"/>
      <c r="D228" s="54"/>
      <c r="E228" s="54"/>
      <c r="F228" s="7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1.25" customHeight="1" x14ac:dyDescent="0.2">
      <c r="A229" s="1"/>
      <c r="B229" s="1"/>
      <c r="C229" s="1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.75" customHeight="1" x14ac:dyDescent="0.2">
      <c r="A230" s="90" t="s">
        <v>163</v>
      </c>
      <c r="B230" s="96"/>
      <c r="C230" s="96"/>
      <c r="D230" s="97"/>
      <c r="E230" s="98"/>
      <c r="F230" s="88">
        <f>F219+F227</f>
        <v>100795.95686400001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" customHeight="1" x14ac:dyDescent="0.2">
      <c r="A231" s="140"/>
      <c r="B231" s="140"/>
      <c r="C231" s="140"/>
      <c r="D231" s="141"/>
      <c r="E231" s="141"/>
      <c r="F231" s="14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" customHeight="1" x14ac:dyDescent="0.2">
      <c r="A232" s="16"/>
      <c r="B232" s="16"/>
      <c r="C232" s="16"/>
      <c r="D232" s="54"/>
      <c r="E232" s="54"/>
      <c r="F232" s="5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9.75" customHeight="1" x14ac:dyDescent="0.2">
      <c r="A233" s="14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9.75" customHeight="1" x14ac:dyDescent="0.2">
      <c r="A234" s="14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9.75" customHeight="1" x14ac:dyDescent="0.2">
      <c r="A235" s="14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">
      <c r="A236" s="1"/>
      <c r="B236" s="1"/>
      <c r="C236" s="1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">
      <c r="A237" s="1"/>
      <c r="B237" s="1"/>
      <c r="C237" s="1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">
      <c r="A238" s="1"/>
      <c r="B238" s="1"/>
      <c r="C238" s="1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">
      <c r="A239" s="1"/>
      <c r="B239" s="1"/>
      <c r="C239" s="1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">
      <c r="A240" s="1"/>
      <c r="B240" s="1"/>
      <c r="C240" s="1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">
      <c r="A241" s="1"/>
      <c r="B241" s="1"/>
      <c r="C241" s="1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">
      <c r="A242" s="1"/>
      <c r="B242" s="1"/>
      <c r="C242" s="1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">
      <c r="A243" s="1"/>
      <c r="B243" s="1"/>
      <c r="C243" s="1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">
      <c r="A244" s="1"/>
      <c r="B244" s="1"/>
      <c r="C244" s="1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">
      <c r="A245" s="1"/>
      <c r="B245" s="1"/>
      <c r="C245" s="1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">
      <c r="A246" s="1"/>
      <c r="B246" s="1"/>
      <c r="C246" s="1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">
      <c r="A247" s="1"/>
      <c r="B247" s="1"/>
      <c r="C247" s="1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">
      <c r="A248" s="1"/>
      <c r="B248" s="1"/>
      <c r="C248" s="1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">
      <c r="A249" s="1"/>
      <c r="B249" s="1"/>
      <c r="C249" s="1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">
      <c r="A250" s="1"/>
      <c r="B250" s="1"/>
      <c r="C250" s="1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">
      <c r="A251" s="1"/>
      <c r="B251" s="1"/>
      <c r="C251" s="1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">
      <c r="A252" s="1"/>
      <c r="B252" s="1"/>
      <c r="C252" s="1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">
      <c r="A253" s="1"/>
      <c r="B253" s="1"/>
      <c r="C253" s="1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">
      <c r="A254" s="1"/>
      <c r="B254" s="1"/>
      <c r="C254" s="1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">
      <c r="A255" s="1"/>
      <c r="B255" s="1"/>
      <c r="C255" s="1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">
      <c r="A256" s="1"/>
      <c r="B256" s="1"/>
      <c r="C256" s="1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">
      <c r="A257" s="1"/>
      <c r="B257" s="1"/>
      <c r="C257" s="1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">
      <c r="A258" s="1"/>
      <c r="B258" s="1"/>
      <c r="C258" s="1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">
      <c r="A259" s="1"/>
      <c r="B259" s="1"/>
      <c r="C259" s="1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">
      <c r="A260" s="1"/>
      <c r="B260" s="1"/>
      <c r="C260" s="1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">
      <c r="A261" s="1"/>
      <c r="B261" s="1"/>
      <c r="C261" s="1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">
      <c r="A262" s="1"/>
      <c r="B262" s="1"/>
      <c r="C262" s="1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">
      <c r="A263" s="1"/>
      <c r="B263" s="1"/>
      <c r="C263" s="1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">
      <c r="A264" s="1"/>
      <c r="B264" s="1"/>
      <c r="C264" s="1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9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">
      <c r="A266" s="1"/>
      <c r="B266" s="1"/>
      <c r="C266" s="1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">
      <c r="A267" s="1"/>
      <c r="B267" s="1"/>
      <c r="C267" s="1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">
      <c r="A268" s="1"/>
      <c r="B268" s="1"/>
      <c r="C268" s="1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">
      <c r="A269" s="1"/>
      <c r="B269" s="1"/>
      <c r="C269" s="1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">
      <c r="A270" s="1"/>
      <c r="B270" s="1"/>
      <c r="C270" s="1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">
      <c r="A271" s="1"/>
      <c r="B271" s="1"/>
      <c r="C271" s="1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">
      <c r="A272" s="1"/>
      <c r="B272" s="1"/>
      <c r="C272" s="1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">
      <c r="A273" s="1"/>
      <c r="B273" s="1"/>
      <c r="C273" s="1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">
      <c r="A274" s="1"/>
      <c r="B274" s="1"/>
      <c r="C274" s="1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">
      <c r="A275" s="1"/>
      <c r="B275" s="1"/>
      <c r="C275" s="1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">
      <c r="A276" s="1"/>
      <c r="B276" s="1"/>
      <c r="C276" s="1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">
      <c r="A277" s="1"/>
      <c r="B277" s="1"/>
      <c r="C277" s="1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">
      <c r="A278" s="1"/>
      <c r="B278" s="1"/>
      <c r="C278" s="1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">
      <c r="A279" s="1"/>
      <c r="B279" s="1"/>
      <c r="C279" s="1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">
      <c r="A280" s="1"/>
      <c r="B280" s="1"/>
      <c r="C280" s="1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">
      <c r="A281" s="1"/>
      <c r="B281" s="1"/>
      <c r="C281" s="1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">
      <c r="A282" s="1"/>
      <c r="B282" s="1"/>
      <c r="C282" s="1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">
      <c r="A283" s="1"/>
      <c r="B283" s="1"/>
      <c r="C283" s="1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">
      <c r="A284" s="1"/>
      <c r="B284" s="1"/>
      <c r="C284" s="1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">
      <c r="A285" s="1"/>
      <c r="B285" s="1"/>
      <c r="C285" s="1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">
      <c r="A286" s="1"/>
      <c r="B286" s="1"/>
      <c r="C286" s="1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">
      <c r="A287" s="1"/>
      <c r="B287" s="1"/>
      <c r="C287" s="1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">
      <c r="A288" s="1"/>
      <c r="B288" s="1"/>
      <c r="C288" s="1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">
      <c r="A289" s="1"/>
      <c r="B289" s="1"/>
      <c r="C289" s="1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">
      <c r="A290" s="1"/>
      <c r="B290" s="1"/>
      <c r="C290" s="1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">
      <c r="A291" s="1"/>
      <c r="B291" s="1"/>
      <c r="C291" s="1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">
      <c r="A292" s="1"/>
      <c r="B292" s="1"/>
      <c r="C292" s="1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">
      <c r="A293" s="1"/>
      <c r="B293" s="1"/>
      <c r="C293" s="1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">
      <c r="A294" s="1"/>
      <c r="B294" s="1"/>
      <c r="C294" s="1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">
      <c r="A295" s="1"/>
      <c r="B295" s="1"/>
      <c r="C295" s="1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">
      <c r="A296" s="1"/>
      <c r="B296" s="1"/>
      <c r="C296" s="1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">
      <c r="A297" s="1"/>
      <c r="B297" s="1"/>
      <c r="C297" s="1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">
      <c r="A298" s="1"/>
      <c r="B298" s="1"/>
      <c r="C298" s="1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">
      <c r="A299" s="1"/>
      <c r="B299" s="1"/>
      <c r="C299" s="1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">
      <c r="A300" s="1"/>
      <c r="B300" s="1"/>
      <c r="C300" s="1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">
      <c r="A301" s="1"/>
      <c r="B301" s="1"/>
      <c r="C301" s="1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">
      <c r="A302" s="1"/>
      <c r="B302" s="1"/>
      <c r="C302" s="1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">
      <c r="A303" s="1"/>
      <c r="B303" s="1"/>
      <c r="C303" s="1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">
      <c r="A304" s="1"/>
      <c r="B304" s="1"/>
      <c r="C304" s="1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">
      <c r="A305" s="1"/>
      <c r="B305" s="1"/>
      <c r="C305" s="1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">
      <c r="A306" s="1"/>
      <c r="B306" s="1"/>
      <c r="C306" s="1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">
      <c r="A307" s="1"/>
      <c r="B307" s="1"/>
      <c r="C307" s="1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">
      <c r="A308" s="1"/>
      <c r="B308" s="1"/>
      <c r="C308" s="1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">
      <c r="A309" s="1"/>
      <c r="B309" s="1"/>
      <c r="C309" s="1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">
      <c r="A310" s="1"/>
      <c r="B310" s="1"/>
      <c r="C310" s="1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">
      <c r="A311" s="1"/>
      <c r="B311" s="1"/>
      <c r="C311" s="1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">
      <c r="A312" s="1"/>
      <c r="B312" s="1"/>
      <c r="C312" s="1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">
      <c r="A313" s="1"/>
      <c r="B313" s="1"/>
      <c r="C313" s="1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">
      <c r="A314" s="1"/>
      <c r="B314" s="1"/>
      <c r="C314" s="1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">
      <c r="A315" s="1"/>
      <c r="B315" s="1"/>
      <c r="C315" s="1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">
      <c r="A316" s="1"/>
      <c r="B316" s="1"/>
      <c r="C316" s="1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">
      <c r="A317" s="1"/>
      <c r="B317" s="1"/>
      <c r="C317" s="1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">
      <c r="A318" s="1"/>
      <c r="B318" s="1"/>
      <c r="C318" s="1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">
      <c r="A319" s="1"/>
      <c r="B319" s="1"/>
      <c r="C319" s="1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">
      <c r="A320" s="1"/>
      <c r="B320" s="1"/>
      <c r="C320" s="1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">
      <c r="A321" s="1"/>
      <c r="B321" s="1"/>
      <c r="C321" s="1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">
      <c r="A322" s="1"/>
      <c r="B322" s="1"/>
      <c r="C322" s="1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">
      <c r="A323" s="1"/>
      <c r="B323" s="1"/>
      <c r="C323" s="1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">
      <c r="A324" s="1"/>
      <c r="B324" s="1"/>
      <c r="C324" s="1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">
      <c r="A325" s="1"/>
      <c r="B325" s="1"/>
      <c r="C325" s="1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">
      <c r="A326" s="1"/>
      <c r="B326" s="1"/>
      <c r="C326" s="1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">
      <c r="A327" s="1"/>
      <c r="B327" s="1"/>
      <c r="C327" s="1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">
      <c r="A328" s="1"/>
      <c r="B328" s="1"/>
      <c r="C328" s="1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">
      <c r="A329" s="1"/>
      <c r="B329" s="1"/>
      <c r="C329" s="1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">
      <c r="A330" s="1"/>
      <c r="B330" s="1"/>
      <c r="C330" s="1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">
      <c r="A331" s="1"/>
      <c r="B331" s="1"/>
      <c r="C331" s="1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">
      <c r="A332" s="1"/>
      <c r="B332" s="1"/>
      <c r="C332" s="1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">
      <c r="A333" s="1"/>
      <c r="B333" s="1"/>
      <c r="C333" s="1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">
      <c r="A334" s="1"/>
      <c r="B334" s="1"/>
      <c r="C334" s="1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">
      <c r="A335" s="1"/>
      <c r="B335" s="1"/>
      <c r="C335" s="1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">
      <c r="A336" s="1"/>
      <c r="B336" s="1"/>
      <c r="C336" s="1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">
      <c r="A337" s="1"/>
      <c r="B337" s="1"/>
      <c r="C337" s="1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">
      <c r="A338" s="1"/>
      <c r="B338" s="1"/>
      <c r="C338" s="1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">
      <c r="A339" s="1"/>
      <c r="B339" s="1"/>
      <c r="C339" s="1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">
      <c r="A340" s="1"/>
      <c r="B340" s="1"/>
      <c r="C340" s="1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">
      <c r="A341" s="1"/>
      <c r="B341" s="1"/>
      <c r="C341" s="1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">
      <c r="A342" s="1"/>
      <c r="B342" s="1"/>
      <c r="C342" s="1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">
      <c r="A343" s="1"/>
      <c r="B343" s="1"/>
      <c r="C343" s="1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">
      <c r="A344" s="1"/>
      <c r="B344" s="1"/>
      <c r="C344" s="1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">
      <c r="A345" s="1"/>
      <c r="B345" s="1"/>
      <c r="C345" s="1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">
      <c r="A346" s="1"/>
      <c r="B346" s="1"/>
      <c r="C346" s="1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">
      <c r="A347" s="1"/>
      <c r="B347" s="1"/>
      <c r="C347" s="1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">
      <c r="A348" s="1"/>
      <c r="B348" s="1"/>
      <c r="C348" s="1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">
      <c r="A349" s="1"/>
      <c r="B349" s="1"/>
      <c r="C349" s="1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">
      <c r="A350" s="1"/>
      <c r="B350" s="1"/>
      <c r="C350" s="1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">
      <c r="A351" s="1"/>
      <c r="B351" s="1"/>
      <c r="C351" s="1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">
      <c r="A352" s="1"/>
      <c r="B352" s="1"/>
      <c r="C352" s="1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">
      <c r="A353" s="1"/>
      <c r="B353" s="1"/>
      <c r="C353" s="1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">
      <c r="A354" s="1"/>
      <c r="B354" s="1"/>
      <c r="C354" s="1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">
      <c r="A355" s="1"/>
      <c r="B355" s="1"/>
      <c r="C355" s="1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">
      <c r="A356" s="1"/>
      <c r="B356" s="1"/>
      <c r="C356" s="1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">
      <c r="A357" s="1"/>
      <c r="B357" s="1"/>
      <c r="C357" s="1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">
      <c r="A358" s="1"/>
      <c r="B358" s="1"/>
      <c r="C358" s="1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">
      <c r="A359" s="1"/>
      <c r="B359" s="1"/>
      <c r="C359" s="1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">
      <c r="A360" s="1"/>
      <c r="B360" s="1"/>
      <c r="C360" s="1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">
      <c r="A361" s="1"/>
      <c r="B361" s="1"/>
      <c r="C361" s="1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">
      <c r="A362" s="1"/>
      <c r="B362" s="1"/>
      <c r="C362" s="1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">
      <c r="A363" s="1"/>
      <c r="B363" s="1"/>
      <c r="C363" s="1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">
      <c r="A364" s="1"/>
      <c r="B364" s="1"/>
      <c r="C364" s="1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">
      <c r="A365" s="1"/>
      <c r="B365" s="1"/>
      <c r="C365" s="1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">
      <c r="A366" s="1"/>
      <c r="B366" s="1"/>
      <c r="C366" s="1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">
      <c r="A367" s="1"/>
      <c r="B367" s="1"/>
      <c r="C367" s="1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">
      <c r="A368" s="1"/>
      <c r="B368" s="1"/>
      <c r="C368" s="1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">
      <c r="A369" s="1"/>
      <c r="B369" s="1"/>
      <c r="C369" s="1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">
      <c r="A370" s="1"/>
      <c r="B370" s="1"/>
      <c r="C370" s="1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">
      <c r="A371" s="1"/>
      <c r="B371" s="1"/>
      <c r="C371" s="1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">
      <c r="A372" s="1"/>
      <c r="B372" s="1"/>
      <c r="C372" s="1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">
      <c r="A373" s="1"/>
      <c r="B373" s="1"/>
      <c r="C373" s="1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">
      <c r="A374" s="1"/>
      <c r="B374" s="1"/>
      <c r="C374" s="1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">
      <c r="A375" s="1"/>
      <c r="B375" s="1"/>
      <c r="C375" s="1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">
      <c r="A376" s="1"/>
      <c r="B376" s="1"/>
      <c r="C376" s="1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">
      <c r="A377" s="1"/>
      <c r="B377" s="1"/>
      <c r="C377" s="1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">
      <c r="A378" s="1"/>
      <c r="B378" s="1"/>
      <c r="C378" s="1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">
      <c r="A379" s="1"/>
      <c r="B379" s="1"/>
      <c r="C379" s="1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">
      <c r="A380" s="1"/>
      <c r="B380" s="1"/>
      <c r="C380" s="1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">
      <c r="A381" s="1"/>
      <c r="B381" s="1"/>
      <c r="C381" s="1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">
      <c r="A382" s="1"/>
      <c r="B382" s="1"/>
      <c r="C382" s="1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">
      <c r="A383" s="1"/>
      <c r="B383" s="1"/>
      <c r="C383" s="1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">
      <c r="A384" s="1"/>
      <c r="B384" s="1"/>
      <c r="C384" s="1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">
      <c r="A385" s="1"/>
      <c r="B385" s="1"/>
      <c r="C385" s="1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">
      <c r="A386" s="1"/>
      <c r="B386" s="1"/>
      <c r="C386" s="1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">
      <c r="A387" s="1"/>
      <c r="B387" s="1"/>
      <c r="C387" s="1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">
      <c r="A388" s="1"/>
      <c r="B388" s="1"/>
      <c r="C388" s="1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">
      <c r="A389" s="1"/>
      <c r="B389" s="1"/>
      <c r="C389" s="1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">
      <c r="A390" s="1"/>
      <c r="B390" s="1"/>
      <c r="C390" s="1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">
      <c r="A391" s="1"/>
      <c r="B391" s="1"/>
      <c r="C391" s="1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">
      <c r="A392" s="1"/>
      <c r="B392" s="1"/>
      <c r="C392" s="1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">
      <c r="A393" s="1"/>
      <c r="B393" s="1"/>
      <c r="C393" s="1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">
      <c r="A394" s="1"/>
      <c r="B394" s="1"/>
      <c r="C394" s="1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">
      <c r="A395" s="1"/>
      <c r="B395" s="1"/>
      <c r="C395" s="1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">
      <c r="A396" s="1"/>
      <c r="B396" s="1"/>
      <c r="C396" s="1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">
      <c r="A397" s="1"/>
      <c r="B397" s="1"/>
      <c r="C397" s="1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">
      <c r="A398" s="1"/>
      <c r="B398" s="1"/>
      <c r="C398" s="1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">
      <c r="A399" s="1"/>
      <c r="B399" s="1"/>
      <c r="C399" s="1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">
      <c r="A400" s="1"/>
      <c r="B400" s="1"/>
      <c r="C400" s="1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">
      <c r="A401" s="1"/>
      <c r="B401" s="1"/>
      <c r="C401" s="1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">
      <c r="A402" s="1"/>
      <c r="B402" s="1"/>
      <c r="C402" s="1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">
      <c r="A403" s="1"/>
      <c r="B403" s="1"/>
      <c r="C403" s="1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">
      <c r="A404" s="1"/>
      <c r="B404" s="1"/>
      <c r="C404" s="1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">
      <c r="A405" s="1"/>
      <c r="B405" s="1"/>
      <c r="C405" s="1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">
      <c r="A406" s="1"/>
      <c r="B406" s="1"/>
      <c r="C406" s="1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">
      <c r="A407" s="1"/>
      <c r="B407" s="1"/>
      <c r="C407" s="1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">
      <c r="A408" s="1"/>
      <c r="B408" s="1"/>
      <c r="C408" s="1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">
      <c r="A409" s="1"/>
      <c r="B409" s="1"/>
      <c r="C409" s="1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">
      <c r="A410" s="1"/>
      <c r="B410" s="1"/>
      <c r="C410" s="1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">
      <c r="A411" s="1"/>
      <c r="B411" s="1"/>
      <c r="C411" s="1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">
      <c r="A412" s="1"/>
      <c r="B412" s="1"/>
      <c r="C412" s="1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">
      <c r="A413" s="1"/>
      <c r="B413" s="1"/>
      <c r="C413" s="1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">
      <c r="A414" s="1"/>
      <c r="B414" s="1"/>
      <c r="C414" s="1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">
      <c r="A415" s="1"/>
      <c r="B415" s="1"/>
      <c r="C415" s="1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">
      <c r="A416" s="1"/>
      <c r="B416" s="1"/>
      <c r="C416" s="1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">
      <c r="A417" s="1"/>
      <c r="B417" s="1"/>
      <c r="C417" s="1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">
      <c r="A418" s="1"/>
      <c r="B418" s="1"/>
      <c r="C418" s="1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">
      <c r="A419" s="1"/>
      <c r="B419" s="1"/>
      <c r="C419" s="1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">
      <c r="A420" s="1"/>
      <c r="B420" s="1"/>
      <c r="C420" s="1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">
      <c r="A421" s="1"/>
      <c r="B421" s="1"/>
      <c r="C421" s="1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">
      <c r="A422" s="1"/>
      <c r="B422" s="1"/>
      <c r="C422" s="1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">
      <c r="A423" s="1"/>
      <c r="B423" s="1"/>
      <c r="C423" s="1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">
      <c r="A424" s="1"/>
      <c r="B424" s="1"/>
      <c r="C424" s="1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">
      <c r="A425" s="1"/>
      <c r="B425" s="1"/>
      <c r="C425" s="1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">
      <c r="A426" s="1"/>
      <c r="B426" s="1"/>
      <c r="C426" s="1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">
      <c r="A427" s="1"/>
      <c r="B427" s="1"/>
      <c r="C427" s="1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">
      <c r="A428" s="1"/>
      <c r="B428" s="1"/>
      <c r="C428" s="1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">
      <c r="A429" s="1"/>
      <c r="B429" s="1"/>
      <c r="C429" s="1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">
      <c r="A430" s="1"/>
      <c r="B430" s="1"/>
      <c r="C430" s="1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">
      <c r="A431" s="1"/>
      <c r="B431" s="1"/>
      <c r="C431" s="1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">
      <c r="A432" s="1"/>
      <c r="B432" s="1"/>
      <c r="C432" s="1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">
      <c r="A433" s="1"/>
      <c r="B433" s="1"/>
      <c r="C433" s="1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">
      <c r="A434" s="1"/>
      <c r="B434" s="1"/>
      <c r="C434" s="1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">
      <c r="A435" s="1"/>
      <c r="B435" s="1"/>
      <c r="C435" s="1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">
      <c r="A436" s="1"/>
      <c r="B436" s="1"/>
      <c r="C436" s="1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">
      <c r="A437" s="1"/>
      <c r="B437" s="1"/>
      <c r="C437" s="1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">
      <c r="A438" s="1"/>
      <c r="B438" s="1"/>
      <c r="C438" s="1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">
      <c r="A439" s="1"/>
      <c r="B439" s="1"/>
      <c r="C439" s="1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">
      <c r="A440" s="1"/>
      <c r="B440" s="1"/>
      <c r="C440" s="1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">
      <c r="A441" s="1"/>
      <c r="B441" s="1"/>
      <c r="C441" s="1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">
      <c r="A442" s="1"/>
      <c r="B442" s="1"/>
      <c r="C442" s="1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">
      <c r="A443" s="1"/>
      <c r="B443" s="1"/>
      <c r="C443" s="1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">
      <c r="A444" s="1"/>
      <c r="B444" s="1"/>
      <c r="C444" s="1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">
      <c r="A445" s="1"/>
      <c r="B445" s="1"/>
      <c r="C445" s="1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">
      <c r="A446" s="1"/>
      <c r="B446" s="1"/>
      <c r="C446" s="1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">
      <c r="A447" s="1"/>
      <c r="B447" s="1"/>
      <c r="C447" s="1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">
      <c r="A448" s="1"/>
      <c r="B448" s="1"/>
      <c r="C448" s="1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">
      <c r="A449" s="1"/>
      <c r="B449" s="1"/>
      <c r="C449" s="1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">
      <c r="A450" s="1"/>
      <c r="B450" s="1"/>
      <c r="C450" s="1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">
      <c r="A451" s="1"/>
      <c r="B451" s="1"/>
      <c r="C451" s="1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">
      <c r="A452" s="1"/>
      <c r="B452" s="1"/>
      <c r="C452" s="1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">
      <c r="A453" s="1"/>
      <c r="B453" s="1"/>
      <c r="C453" s="1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">
      <c r="A454" s="1"/>
      <c r="B454" s="1"/>
      <c r="C454" s="1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">
      <c r="A455" s="1"/>
      <c r="B455" s="1"/>
      <c r="C455" s="1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">
      <c r="A456" s="1"/>
      <c r="B456" s="1"/>
      <c r="C456" s="1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">
      <c r="A457" s="1"/>
      <c r="B457" s="1"/>
      <c r="C457" s="1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">
      <c r="A458" s="1"/>
      <c r="B458" s="1"/>
      <c r="C458" s="1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">
      <c r="A459" s="1"/>
      <c r="B459" s="1"/>
      <c r="C459" s="1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">
      <c r="A460" s="1"/>
      <c r="B460" s="1"/>
      <c r="C460" s="1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">
      <c r="A461" s="1"/>
      <c r="B461" s="1"/>
      <c r="C461" s="1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">
      <c r="A462" s="1"/>
      <c r="B462" s="1"/>
      <c r="C462" s="1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">
      <c r="A463" s="1"/>
      <c r="B463" s="1"/>
      <c r="C463" s="1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">
      <c r="A464" s="1"/>
      <c r="B464" s="1"/>
      <c r="C464" s="1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">
      <c r="A465" s="1"/>
      <c r="B465" s="1"/>
      <c r="C465" s="1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">
      <c r="A466" s="1"/>
      <c r="B466" s="1"/>
      <c r="C466" s="1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">
      <c r="A467" s="1"/>
      <c r="B467" s="1"/>
      <c r="C467" s="1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">
      <c r="A468" s="1"/>
      <c r="B468" s="1"/>
      <c r="C468" s="1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">
      <c r="A469" s="1"/>
      <c r="B469" s="1"/>
      <c r="C469" s="1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">
      <c r="A470" s="1"/>
      <c r="B470" s="1"/>
      <c r="C470" s="1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">
      <c r="A471" s="1"/>
      <c r="B471" s="1"/>
      <c r="C471" s="1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">
      <c r="A472" s="1"/>
      <c r="B472" s="1"/>
      <c r="C472" s="1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">
      <c r="A473" s="1"/>
      <c r="B473" s="1"/>
      <c r="C473" s="1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">
      <c r="A474" s="1"/>
      <c r="B474" s="1"/>
      <c r="C474" s="1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">
      <c r="A475" s="1"/>
      <c r="B475" s="1"/>
      <c r="C475" s="1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">
      <c r="A476" s="1"/>
      <c r="B476" s="1"/>
      <c r="C476" s="1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">
      <c r="A477" s="1"/>
      <c r="B477" s="1"/>
      <c r="C477" s="1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">
      <c r="A478" s="1"/>
      <c r="B478" s="1"/>
      <c r="C478" s="1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">
      <c r="A479" s="1"/>
      <c r="B479" s="1"/>
      <c r="C479" s="1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">
      <c r="A480" s="1"/>
      <c r="B480" s="1"/>
      <c r="C480" s="1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">
      <c r="A481" s="1"/>
      <c r="B481" s="1"/>
      <c r="C481" s="1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">
      <c r="A482" s="1"/>
      <c r="B482" s="1"/>
      <c r="C482" s="1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">
      <c r="A483" s="1"/>
      <c r="B483" s="1"/>
      <c r="C483" s="1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">
      <c r="A484" s="1"/>
      <c r="B484" s="1"/>
      <c r="C484" s="1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">
      <c r="A485" s="1"/>
      <c r="B485" s="1"/>
      <c r="C485" s="1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">
      <c r="A486" s="1"/>
      <c r="B486" s="1"/>
      <c r="C486" s="1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">
      <c r="A487" s="1"/>
      <c r="B487" s="1"/>
      <c r="C487" s="1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">
      <c r="A488" s="1"/>
      <c r="B488" s="1"/>
      <c r="C488" s="1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">
      <c r="A489" s="1"/>
      <c r="B489" s="1"/>
      <c r="C489" s="1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">
      <c r="A490" s="1"/>
      <c r="B490" s="1"/>
      <c r="C490" s="1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">
      <c r="A491" s="1"/>
      <c r="B491" s="1"/>
      <c r="C491" s="1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">
      <c r="A492" s="1"/>
      <c r="B492" s="1"/>
      <c r="C492" s="1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">
      <c r="A493" s="1"/>
      <c r="B493" s="1"/>
      <c r="C493" s="1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">
      <c r="A494" s="1"/>
      <c r="B494" s="1"/>
      <c r="C494" s="1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">
      <c r="A495" s="1"/>
      <c r="B495" s="1"/>
      <c r="C495" s="1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">
      <c r="A496" s="1"/>
      <c r="B496" s="1"/>
      <c r="C496" s="1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">
      <c r="A497" s="1"/>
      <c r="B497" s="1"/>
      <c r="C497" s="1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">
      <c r="A498" s="1"/>
      <c r="B498" s="1"/>
      <c r="C498" s="1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">
      <c r="A499" s="1"/>
      <c r="B499" s="1"/>
      <c r="C499" s="1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">
      <c r="A500" s="1"/>
      <c r="B500" s="1"/>
      <c r="C500" s="1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">
      <c r="A501" s="1"/>
      <c r="B501" s="1"/>
      <c r="C501" s="1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">
      <c r="A502" s="1"/>
      <c r="B502" s="1"/>
      <c r="C502" s="1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">
      <c r="A503" s="1"/>
      <c r="B503" s="1"/>
      <c r="C503" s="1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">
      <c r="A504" s="1"/>
      <c r="B504" s="1"/>
      <c r="C504" s="1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">
      <c r="A505" s="1"/>
      <c r="B505" s="1"/>
      <c r="C505" s="1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">
      <c r="A506" s="1"/>
      <c r="B506" s="1"/>
      <c r="C506" s="1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">
      <c r="A507" s="1"/>
      <c r="B507" s="1"/>
      <c r="C507" s="1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">
      <c r="A508" s="1"/>
      <c r="B508" s="1"/>
      <c r="C508" s="1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">
      <c r="A509" s="1"/>
      <c r="B509" s="1"/>
      <c r="C509" s="1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">
      <c r="A510" s="1"/>
      <c r="B510" s="1"/>
      <c r="C510" s="1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">
      <c r="A511" s="1"/>
      <c r="B511" s="1"/>
      <c r="C511" s="1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">
      <c r="A512" s="1"/>
      <c r="B512" s="1"/>
      <c r="C512" s="1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">
      <c r="A513" s="1"/>
      <c r="B513" s="1"/>
      <c r="C513" s="1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">
      <c r="A514" s="1"/>
      <c r="B514" s="1"/>
      <c r="C514" s="1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">
      <c r="A515" s="1"/>
      <c r="B515" s="1"/>
      <c r="C515" s="1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">
      <c r="A516" s="1"/>
      <c r="B516" s="1"/>
      <c r="C516" s="1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">
      <c r="A517" s="1"/>
      <c r="B517" s="1"/>
      <c r="C517" s="1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">
      <c r="A518" s="1"/>
      <c r="B518" s="1"/>
      <c r="C518" s="1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">
      <c r="A519" s="1"/>
      <c r="B519" s="1"/>
      <c r="C519" s="1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">
      <c r="A520" s="1"/>
      <c r="B520" s="1"/>
      <c r="C520" s="1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">
      <c r="A521" s="1"/>
      <c r="B521" s="1"/>
      <c r="C521" s="1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">
      <c r="A522" s="1"/>
      <c r="B522" s="1"/>
      <c r="C522" s="1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">
      <c r="A523" s="1"/>
      <c r="B523" s="1"/>
      <c r="C523" s="1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">
      <c r="A524" s="1"/>
      <c r="B524" s="1"/>
      <c r="C524" s="1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">
      <c r="A525" s="1"/>
      <c r="B525" s="1"/>
      <c r="C525" s="1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">
      <c r="A526" s="1"/>
      <c r="B526" s="1"/>
      <c r="C526" s="1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">
      <c r="A527" s="1"/>
      <c r="B527" s="1"/>
      <c r="C527" s="1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">
      <c r="A528" s="1"/>
      <c r="B528" s="1"/>
      <c r="C528" s="1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">
      <c r="A529" s="1"/>
      <c r="B529" s="1"/>
      <c r="C529" s="1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">
      <c r="A530" s="1"/>
      <c r="B530" s="1"/>
      <c r="C530" s="1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">
      <c r="A531" s="1"/>
      <c r="B531" s="1"/>
      <c r="C531" s="1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">
      <c r="A532" s="1"/>
      <c r="B532" s="1"/>
      <c r="C532" s="1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">
      <c r="A533" s="1"/>
      <c r="B533" s="1"/>
      <c r="C533" s="1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">
      <c r="A534" s="1"/>
      <c r="B534" s="1"/>
      <c r="C534" s="1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">
      <c r="A535" s="1"/>
      <c r="B535" s="1"/>
      <c r="C535" s="1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">
      <c r="A536" s="1"/>
      <c r="B536" s="1"/>
      <c r="C536" s="1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">
      <c r="A537" s="1"/>
      <c r="B537" s="1"/>
      <c r="C537" s="1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">
      <c r="A538" s="1"/>
      <c r="B538" s="1"/>
      <c r="C538" s="1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">
      <c r="A539" s="1"/>
      <c r="B539" s="1"/>
      <c r="C539" s="1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">
      <c r="A540" s="1"/>
      <c r="B540" s="1"/>
      <c r="C540" s="1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">
      <c r="A541" s="1"/>
      <c r="B541" s="1"/>
      <c r="C541" s="1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">
      <c r="A542" s="1"/>
      <c r="B542" s="1"/>
      <c r="C542" s="1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">
      <c r="A543" s="1"/>
      <c r="B543" s="1"/>
      <c r="C543" s="1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">
      <c r="A544" s="1"/>
      <c r="B544" s="1"/>
      <c r="C544" s="1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">
      <c r="A545" s="1"/>
      <c r="B545" s="1"/>
      <c r="C545" s="1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">
      <c r="A546" s="1"/>
      <c r="B546" s="1"/>
      <c r="C546" s="1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">
      <c r="A547" s="1"/>
      <c r="B547" s="1"/>
      <c r="C547" s="1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">
      <c r="A548" s="1"/>
      <c r="B548" s="1"/>
      <c r="C548" s="1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">
      <c r="A549" s="1"/>
      <c r="B549" s="1"/>
      <c r="C549" s="1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">
      <c r="A550" s="1"/>
      <c r="B550" s="1"/>
      <c r="C550" s="1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">
      <c r="A551" s="1"/>
      <c r="B551" s="1"/>
      <c r="C551" s="1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">
      <c r="A552" s="1"/>
      <c r="B552" s="1"/>
      <c r="C552" s="1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">
      <c r="A553" s="1"/>
      <c r="B553" s="1"/>
      <c r="C553" s="1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">
      <c r="A554" s="1"/>
      <c r="B554" s="1"/>
      <c r="C554" s="1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">
      <c r="A555" s="1"/>
      <c r="B555" s="1"/>
      <c r="C555" s="1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">
      <c r="A556" s="1"/>
      <c r="B556" s="1"/>
      <c r="C556" s="1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">
      <c r="A557" s="1"/>
      <c r="B557" s="1"/>
      <c r="C557" s="1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">
      <c r="A558" s="1"/>
      <c r="B558" s="1"/>
      <c r="C558" s="1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">
      <c r="A559" s="1"/>
      <c r="B559" s="1"/>
      <c r="C559" s="1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">
      <c r="A560" s="1"/>
      <c r="B560" s="1"/>
      <c r="C560" s="1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">
      <c r="A561" s="1"/>
      <c r="B561" s="1"/>
      <c r="C561" s="1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">
      <c r="A562" s="1"/>
      <c r="B562" s="1"/>
      <c r="C562" s="1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">
      <c r="A563" s="1"/>
      <c r="B563" s="1"/>
      <c r="C563" s="1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">
      <c r="A564" s="1"/>
      <c r="B564" s="1"/>
      <c r="C564" s="1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">
      <c r="A565" s="1"/>
      <c r="B565" s="1"/>
      <c r="C565" s="1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">
      <c r="A566" s="1"/>
      <c r="B566" s="1"/>
      <c r="C566" s="1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">
      <c r="A567" s="1"/>
      <c r="B567" s="1"/>
      <c r="C567" s="1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">
      <c r="A568" s="1"/>
      <c r="B568" s="1"/>
      <c r="C568" s="1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">
      <c r="A569" s="1"/>
      <c r="B569" s="1"/>
      <c r="C569" s="1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">
      <c r="A570" s="1"/>
      <c r="B570" s="1"/>
      <c r="C570" s="1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">
      <c r="A571" s="1"/>
      <c r="B571" s="1"/>
      <c r="C571" s="1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">
      <c r="A572" s="1"/>
      <c r="B572" s="1"/>
      <c r="C572" s="1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">
      <c r="A573" s="1"/>
      <c r="B573" s="1"/>
      <c r="C573" s="1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">
      <c r="A574" s="1"/>
      <c r="B574" s="1"/>
      <c r="C574" s="1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">
      <c r="A575" s="1"/>
      <c r="B575" s="1"/>
      <c r="C575" s="1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">
      <c r="A576" s="1"/>
      <c r="B576" s="1"/>
      <c r="C576" s="1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">
      <c r="A577" s="1"/>
      <c r="B577" s="1"/>
      <c r="C577" s="1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">
      <c r="A578" s="1"/>
      <c r="B578" s="1"/>
      <c r="C578" s="1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">
      <c r="A579" s="1"/>
      <c r="B579" s="1"/>
      <c r="C579" s="1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">
      <c r="A580" s="1"/>
      <c r="B580" s="1"/>
      <c r="C580" s="1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">
      <c r="A581" s="1"/>
      <c r="B581" s="1"/>
      <c r="C581" s="1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">
      <c r="A582" s="1"/>
      <c r="B582" s="1"/>
      <c r="C582" s="1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">
      <c r="A583" s="1"/>
      <c r="B583" s="1"/>
      <c r="C583" s="1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">
      <c r="A584" s="1"/>
      <c r="B584" s="1"/>
      <c r="C584" s="1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">
      <c r="A585" s="1"/>
      <c r="B585" s="1"/>
      <c r="C585" s="1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">
      <c r="A586" s="1"/>
      <c r="B586" s="1"/>
      <c r="C586" s="1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">
      <c r="A587" s="1"/>
      <c r="B587" s="1"/>
      <c r="C587" s="1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">
      <c r="A588" s="1"/>
      <c r="B588" s="1"/>
      <c r="C588" s="1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">
      <c r="A589" s="1"/>
      <c r="B589" s="1"/>
      <c r="C589" s="1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">
      <c r="A590" s="1"/>
      <c r="B590" s="1"/>
      <c r="C590" s="1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">
      <c r="A591" s="1"/>
      <c r="B591" s="1"/>
      <c r="C591" s="1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">
      <c r="A592" s="1"/>
      <c r="B592" s="1"/>
      <c r="C592" s="1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">
      <c r="A593" s="1"/>
      <c r="B593" s="1"/>
      <c r="C593" s="1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">
      <c r="A594" s="1"/>
      <c r="B594" s="1"/>
      <c r="C594" s="1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">
      <c r="A595" s="1"/>
      <c r="B595" s="1"/>
      <c r="C595" s="1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">
      <c r="A596" s="1"/>
      <c r="B596" s="1"/>
      <c r="C596" s="1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">
      <c r="A597" s="1"/>
      <c r="B597" s="1"/>
      <c r="C597" s="1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">
      <c r="A598" s="1"/>
      <c r="B598" s="1"/>
      <c r="C598" s="1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">
      <c r="A599" s="1"/>
      <c r="B599" s="1"/>
      <c r="C599" s="1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">
      <c r="A600" s="1"/>
      <c r="B600" s="1"/>
      <c r="C600" s="1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">
      <c r="A601" s="1"/>
      <c r="B601" s="1"/>
      <c r="C601" s="1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">
      <c r="A602" s="1"/>
      <c r="B602" s="1"/>
      <c r="C602" s="1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">
      <c r="A603" s="1"/>
      <c r="B603" s="1"/>
      <c r="C603" s="1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">
      <c r="A604" s="1"/>
      <c r="B604" s="1"/>
      <c r="C604" s="1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">
      <c r="A605" s="1"/>
      <c r="B605" s="1"/>
      <c r="C605" s="1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">
      <c r="A606" s="1"/>
      <c r="B606" s="1"/>
      <c r="C606" s="1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">
      <c r="A607" s="1"/>
      <c r="B607" s="1"/>
      <c r="C607" s="1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">
      <c r="A608" s="1"/>
      <c r="B608" s="1"/>
      <c r="C608" s="1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">
      <c r="A609" s="1"/>
      <c r="B609" s="1"/>
      <c r="C609" s="1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">
      <c r="A610" s="1"/>
      <c r="B610" s="1"/>
      <c r="C610" s="1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">
      <c r="A611" s="1"/>
      <c r="B611" s="1"/>
      <c r="C611" s="1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">
      <c r="A612" s="1"/>
      <c r="B612" s="1"/>
      <c r="C612" s="1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">
      <c r="A613" s="1"/>
      <c r="B613" s="1"/>
      <c r="C613" s="1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">
      <c r="A614" s="1"/>
      <c r="B614" s="1"/>
      <c r="C614" s="1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">
      <c r="A615" s="1"/>
      <c r="B615" s="1"/>
      <c r="C615" s="1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">
      <c r="A616" s="1"/>
      <c r="B616" s="1"/>
      <c r="C616" s="1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">
      <c r="A617" s="1"/>
      <c r="B617" s="1"/>
      <c r="C617" s="1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">
      <c r="A618" s="1"/>
      <c r="B618" s="1"/>
      <c r="C618" s="1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">
      <c r="A619" s="1"/>
      <c r="B619" s="1"/>
      <c r="C619" s="1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">
      <c r="A620" s="1"/>
      <c r="B620" s="1"/>
      <c r="C620" s="1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">
      <c r="A621" s="1"/>
      <c r="B621" s="1"/>
      <c r="C621" s="1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">
      <c r="A622" s="1"/>
      <c r="B622" s="1"/>
      <c r="C622" s="1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">
      <c r="A623" s="1"/>
      <c r="B623" s="1"/>
      <c r="C623" s="1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">
      <c r="A624" s="1"/>
      <c r="B624" s="1"/>
      <c r="C624" s="1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">
      <c r="A625" s="1"/>
      <c r="B625" s="1"/>
      <c r="C625" s="1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">
      <c r="A626" s="1"/>
      <c r="B626" s="1"/>
      <c r="C626" s="1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">
      <c r="A627" s="1"/>
      <c r="B627" s="1"/>
      <c r="C627" s="1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">
      <c r="A628" s="1"/>
      <c r="B628" s="1"/>
      <c r="C628" s="1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">
      <c r="A629" s="1"/>
      <c r="B629" s="1"/>
      <c r="C629" s="1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">
      <c r="A630" s="1"/>
      <c r="B630" s="1"/>
      <c r="C630" s="1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">
      <c r="A631" s="1"/>
      <c r="B631" s="1"/>
      <c r="C631" s="1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">
      <c r="A632" s="1"/>
      <c r="B632" s="1"/>
      <c r="C632" s="1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">
      <c r="A633" s="1"/>
      <c r="B633" s="1"/>
      <c r="C633" s="1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">
      <c r="A634" s="1"/>
      <c r="B634" s="1"/>
      <c r="C634" s="1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">
      <c r="A635" s="1"/>
      <c r="B635" s="1"/>
      <c r="C635" s="1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">
      <c r="A636" s="1"/>
      <c r="B636" s="1"/>
      <c r="C636" s="1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">
      <c r="A637" s="1"/>
      <c r="B637" s="1"/>
      <c r="C637" s="1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">
      <c r="A638" s="1"/>
      <c r="B638" s="1"/>
      <c r="C638" s="1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">
      <c r="A639" s="1"/>
      <c r="B639" s="1"/>
      <c r="C639" s="1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">
      <c r="A640" s="1"/>
      <c r="B640" s="1"/>
      <c r="C640" s="1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">
      <c r="A641" s="1"/>
      <c r="B641" s="1"/>
      <c r="C641" s="1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">
      <c r="A642" s="1"/>
      <c r="B642" s="1"/>
      <c r="C642" s="1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">
      <c r="A643" s="1"/>
      <c r="B643" s="1"/>
      <c r="C643" s="1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">
      <c r="A644" s="1"/>
      <c r="B644" s="1"/>
      <c r="C644" s="1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">
      <c r="A645" s="1"/>
      <c r="B645" s="1"/>
      <c r="C645" s="1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">
      <c r="A646" s="1"/>
      <c r="B646" s="1"/>
      <c r="C646" s="1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">
      <c r="A647" s="1"/>
      <c r="B647" s="1"/>
      <c r="C647" s="1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">
      <c r="A648" s="1"/>
      <c r="B648" s="1"/>
      <c r="C648" s="1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">
      <c r="A649" s="1"/>
      <c r="B649" s="1"/>
      <c r="C649" s="1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">
      <c r="A650" s="1"/>
      <c r="B650" s="1"/>
      <c r="C650" s="1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">
      <c r="A651" s="1"/>
      <c r="B651" s="1"/>
      <c r="C651" s="1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">
      <c r="A652" s="1"/>
      <c r="B652" s="1"/>
      <c r="C652" s="1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">
      <c r="A653" s="1"/>
      <c r="B653" s="1"/>
      <c r="C653" s="1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">
      <c r="A654" s="1"/>
      <c r="B654" s="1"/>
      <c r="C654" s="1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">
      <c r="A655" s="1"/>
      <c r="B655" s="1"/>
      <c r="C655" s="1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">
      <c r="A656" s="1"/>
      <c r="B656" s="1"/>
      <c r="C656" s="1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">
      <c r="A657" s="1"/>
      <c r="B657" s="1"/>
      <c r="C657" s="1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">
      <c r="A658" s="1"/>
      <c r="B658" s="1"/>
      <c r="C658" s="1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">
      <c r="A659" s="1"/>
      <c r="B659" s="1"/>
      <c r="C659" s="1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">
      <c r="A660" s="1"/>
      <c r="B660" s="1"/>
      <c r="C660" s="1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">
      <c r="A661" s="1"/>
      <c r="B661" s="1"/>
      <c r="C661" s="1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">
      <c r="A662" s="1"/>
      <c r="B662" s="1"/>
      <c r="C662" s="1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">
      <c r="A663" s="1"/>
      <c r="B663" s="1"/>
      <c r="C663" s="1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">
      <c r="A664" s="1"/>
      <c r="B664" s="1"/>
      <c r="C664" s="1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">
      <c r="A665" s="1"/>
      <c r="B665" s="1"/>
      <c r="C665" s="1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">
      <c r="A666" s="1"/>
      <c r="B666" s="1"/>
      <c r="C666" s="1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">
      <c r="A667" s="1"/>
      <c r="B667" s="1"/>
      <c r="C667" s="1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">
      <c r="A668" s="1"/>
      <c r="B668" s="1"/>
      <c r="C668" s="1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">
      <c r="A669" s="1"/>
      <c r="B669" s="1"/>
      <c r="C669" s="1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">
      <c r="A670" s="1"/>
      <c r="B670" s="1"/>
      <c r="C670" s="1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">
      <c r="A671" s="1"/>
      <c r="B671" s="1"/>
      <c r="C671" s="1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">
      <c r="A672" s="1"/>
      <c r="B672" s="1"/>
      <c r="C672" s="1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">
      <c r="A673" s="1"/>
      <c r="B673" s="1"/>
      <c r="C673" s="1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">
      <c r="A674" s="1"/>
      <c r="B674" s="1"/>
      <c r="C674" s="1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">
      <c r="A675" s="1"/>
      <c r="B675" s="1"/>
      <c r="C675" s="1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">
      <c r="A676" s="1"/>
      <c r="B676" s="1"/>
      <c r="C676" s="1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">
      <c r="A677" s="1"/>
      <c r="B677" s="1"/>
      <c r="C677" s="1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">
      <c r="A678" s="1"/>
      <c r="B678" s="1"/>
      <c r="C678" s="1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">
      <c r="A679" s="1"/>
      <c r="B679" s="1"/>
      <c r="C679" s="1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">
      <c r="A680" s="1"/>
      <c r="B680" s="1"/>
      <c r="C680" s="1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">
      <c r="A681" s="1"/>
      <c r="B681" s="1"/>
      <c r="C681" s="1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">
      <c r="A682" s="1"/>
      <c r="B682" s="1"/>
      <c r="C682" s="1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">
      <c r="A683" s="1"/>
      <c r="B683" s="1"/>
      <c r="C683" s="1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">
      <c r="A684" s="1"/>
      <c r="B684" s="1"/>
      <c r="C684" s="1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">
      <c r="A685" s="1"/>
      <c r="B685" s="1"/>
      <c r="C685" s="1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">
      <c r="A686" s="1"/>
      <c r="B686" s="1"/>
      <c r="C686" s="1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">
      <c r="A687" s="1"/>
      <c r="B687" s="1"/>
      <c r="C687" s="1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">
      <c r="A688" s="1"/>
      <c r="B688" s="1"/>
      <c r="C688" s="1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">
      <c r="A689" s="1"/>
      <c r="B689" s="1"/>
      <c r="C689" s="1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">
      <c r="A690" s="1"/>
      <c r="B690" s="1"/>
      <c r="C690" s="1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">
      <c r="A691" s="1"/>
      <c r="B691" s="1"/>
      <c r="C691" s="1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">
      <c r="A692" s="1"/>
      <c r="B692" s="1"/>
      <c r="C692" s="1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">
      <c r="A693" s="1"/>
      <c r="B693" s="1"/>
      <c r="C693" s="1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">
      <c r="A694" s="1"/>
      <c r="B694" s="1"/>
      <c r="C694" s="1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">
      <c r="A695" s="1"/>
      <c r="B695" s="1"/>
      <c r="C695" s="1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">
      <c r="A696" s="1"/>
      <c r="B696" s="1"/>
      <c r="C696" s="1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">
      <c r="A697" s="1"/>
      <c r="B697" s="1"/>
      <c r="C697" s="1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">
      <c r="A698" s="1"/>
      <c r="B698" s="1"/>
      <c r="C698" s="1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">
      <c r="A699" s="1"/>
      <c r="B699" s="1"/>
      <c r="C699" s="1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">
      <c r="A700" s="1"/>
      <c r="B700" s="1"/>
      <c r="C700" s="1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">
      <c r="A701" s="1"/>
      <c r="B701" s="1"/>
      <c r="C701" s="1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">
      <c r="A702" s="1"/>
      <c r="B702" s="1"/>
      <c r="C702" s="1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">
      <c r="A703" s="1"/>
      <c r="B703" s="1"/>
      <c r="C703" s="1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">
      <c r="A704" s="1"/>
      <c r="B704" s="1"/>
      <c r="C704" s="1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">
      <c r="A705" s="1"/>
      <c r="B705" s="1"/>
      <c r="C705" s="1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">
      <c r="A706" s="1"/>
      <c r="B706" s="1"/>
      <c r="C706" s="1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">
      <c r="A707" s="1"/>
      <c r="B707" s="1"/>
      <c r="C707" s="1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">
      <c r="A708" s="1"/>
      <c r="B708" s="1"/>
      <c r="C708" s="1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">
      <c r="A709" s="1"/>
      <c r="B709" s="1"/>
      <c r="C709" s="1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">
      <c r="A710" s="1"/>
      <c r="B710" s="1"/>
      <c r="C710" s="1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">
      <c r="A711" s="1"/>
      <c r="B711" s="1"/>
      <c r="C711" s="1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">
      <c r="A712" s="1"/>
      <c r="B712" s="1"/>
      <c r="C712" s="1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">
      <c r="A713" s="1"/>
      <c r="B713" s="1"/>
      <c r="C713" s="1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">
      <c r="A714" s="1"/>
      <c r="B714" s="1"/>
      <c r="C714" s="1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">
      <c r="A715" s="1"/>
      <c r="B715" s="1"/>
      <c r="C715" s="1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">
      <c r="A716" s="1"/>
      <c r="B716" s="1"/>
      <c r="C716" s="1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">
      <c r="A717" s="1"/>
      <c r="B717" s="1"/>
      <c r="C717" s="1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">
      <c r="A718" s="1"/>
      <c r="B718" s="1"/>
      <c r="C718" s="1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">
      <c r="A719" s="1"/>
      <c r="B719" s="1"/>
      <c r="C719" s="1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">
      <c r="A720" s="1"/>
      <c r="B720" s="1"/>
      <c r="C720" s="1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">
      <c r="A721" s="1"/>
      <c r="B721" s="1"/>
      <c r="C721" s="1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">
      <c r="A722" s="1"/>
      <c r="B722" s="1"/>
      <c r="C722" s="1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">
      <c r="A723" s="1"/>
      <c r="B723" s="1"/>
      <c r="C723" s="1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">
      <c r="A724" s="1"/>
      <c r="B724" s="1"/>
      <c r="C724" s="1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">
      <c r="A725" s="1"/>
      <c r="B725" s="1"/>
      <c r="C725" s="1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">
      <c r="A726" s="1"/>
      <c r="B726" s="1"/>
      <c r="C726" s="1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">
      <c r="A727" s="1"/>
      <c r="B727" s="1"/>
      <c r="C727" s="1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">
      <c r="A728" s="1"/>
      <c r="B728" s="1"/>
      <c r="C728" s="1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">
      <c r="A729" s="1"/>
      <c r="B729" s="1"/>
      <c r="C729" s="1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">
      <c r="A730" s="1"/>
      <c r="B730" s="1"/>
      <c r="C730" s="1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">
      <c r="A731" s="1"/>
      <c r="B731" s="1"/>
      <c r="C731" s="1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">
      <c r="A732" s="1"/>
      <c r="B732" s="1"/>
      <c r="C732" s="1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">
      <c r="A733" s="1"/>
      <c r="B733" s="1"/>
      <c r="C733" s="1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">
      <c r="A734" s="1"/>
      <c r="B734" s="1"/>
      <c r="C734" s="1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">
      <c r="A735" s="1"/>
      <c r="B735" s="1"/>
      <c r="C735" s="1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">
      <c r="A736" s="1"/>
      <c r="B736" s="1"/>
      <c r="C736" s="1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">
      <c r="A737" s="1"/>
      <c r="B737" s="1"/>
      <c r="C737" s="1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">
      <c r="A738" s="1"/>
      <c r="B738" s="1"/>
      <c r="C738" s="1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">
      <c r="A739" s="1"/>
      <c r="B739" s="1"/>
      <c r="C739" s="1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">
      <c r="A740" s="1"/>
      <c r="B740" s="1"/>
      <c r="C740" s="1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">
      <c r="A741" s="1"/>
      <c r="B741" s="1"/>
      <c r="C741" s="1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">
      <c r="A742" s="1"/>
      <c r="B742" s="1"/>
      <c r="C742" s="1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">
      <c r="A743" s="1"/>
      <c r="B743" s="1"/>
      <c r="C743" s="1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">
      <c r="A744" s="1"/>
      <c r="B744" s="1"/>
      <c r="C744" s="1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">
      <c r="A745" s="1"/>
      <c r="B745" s="1"/>
      <c r="C745" s="1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">
      <c r="A746" s="1"/>
      <c r="B746" s="1"/>
      <c r="C746" s="1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">
      <c r="A747" s="1"/>
      <c r="B747" s="1"/>
      <c r="C747" s="1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">
      <c r="A748" s="1"/>
      <c r="B748" s="1"/>
      <c r="C748" s="1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">
      <c r="A749" s="1"/>
      <c r="B749" s="1"/>
      <c r="C749" s="1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">
      <c r="A750" s="1"/>
      <c r="B750" s="1"/>
      <c r="C750" s="1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">
      <c r="A751" s="1"/>
      <c r="B751" s="1"/>
      <c r="C751" s="1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">
      <c r="A752" s="1"/>
      <c r="B752" s="1"/>
      <c r="C752" s="1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">
      <c r="A753" s="1"/>
      <c r="B753" s="1"/>
      <c r="C753" s="1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">
      <c r="A754" s="1"/>
      <c r="B754" s="1"/>
      <c r="C754" s="1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">
      <c r="A755" s="1"/>
      <c r="B755" s="1"/>
      <c r="C755" s="1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">
      <c r="A756" s="1"/>
      <c r="B756" s="1"/>
      <c r="C756" s="1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">
      <c r="A757" s="1"/>
      <c r="B757" s="1"/>
      <c r="C757" s="1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">
      <c r="A758" s="1"/>
      <c r="B758" s="1"/>
      <c r="C758" s="1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">
      <c r="A759" s="1"/>
      <c r="B759" s="1"/>
      <c r="C759" s="1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">
      <c r="A760" s="1"/>
      <c r="B760" s="1"/>
      <c r="C760" s="1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">
      <c r="A761" s="1"/>
      <c r="B761" s="1"/>
      <c r="C761" s="1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">
      <c r="A762" s="1"/>
      <c r="B762" s="1"/>
      <c r="C762" s="1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">
      <c r="A763" s="1"/>
      <c r="B763" s="1"/>
      <c r="C763" s="1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">
      <c r="A764" s="1"/>
      <c r="B764" s="1"/>
      <c r="C764" s="1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">
      <c r="A765" s="1"/>
      <c r="B765" s="1"/>
      <c r="C765" s="1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">
      <c r="A766" s="1"/>
      <c r="B766" s="1"/>
      <c r="C766" s="1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">
      <c r="A767" s="1"/>
      <c r="B767" s="1"/>
      <c r="C767" s="1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">
      <c r="A768" s="1"/>
      <c r="B768" s="1"/>
      <c r="C768" s="1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">
      <c r="A769" s="1"/>
      <c r="B769" s="1"/>
      <c r="C769" s="1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">
      <c r="A770" s="1"/>
      <c r="B770" s="1"/>
      <c r="C770" s="1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">
      <c r="A771" s="1"/>
      <c r="B771" s="1"/>
      <c r="C771" s="1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">
      <c r="A772" s="1"/>
      <c r="B772" s="1"/>
      <c r="C772" s="1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">
      <c r="A773" s="1"/>
      <c r="B773" s="1"/>
      <c r="C773" s="1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">
      <c r="A774" s="1"/>
      <c r="B774" s="1"/>
      <c r="C774" s="1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">
      <c r="A775" s="1"/>
      <c r="B775" s="1"/>
      <c r="C775" s="1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">
      <c r="A776" s="1"/>
      <c r="B776" s="1"/>
      <c r="C776" s="1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">
      <c r="A777" s="1"/>
      <c r="B777" s="1"/>
      <c r="C777" s="1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">
      <c r="A778" s="1"/>
      <c r="B778" s="1"/>
      <c r="C778" s="1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">
      <c r="A779" s="1"/>
      <c r="B779" s="1"/>
      <c r="C779" s="1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">
      <c r="A780" s="1"/>
      <c r="B780" s="1"/>
      <c r="C780" s="1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">
      <c r="A781" s="1"/>
      <c r="B781" s="1"/>
      <c r="C781" s="1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">
      <c r="A782" s="1"/>
      <c r="B782" s="1"/>
      <c r="C782" s="1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">
      <c r="A783" s="1"/>
      <c r="B783" s="1"/>
      <c r="C783" s="1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">
      <c r="A784" s="1"/>
      <c r="B784" s="1"/>
      <c r="C784" s="1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">
      <c r="A785" s="1"/>
      <c r="B785" s="1"/>
      <c r="C785" s="1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">
      <c r="A786" s="1"/>
      <c r="B786" s="1"/>
      <c r="C786" s="1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">
      <c r="A787" s="1"/>
      <c r="B787" s="1"/>
      <c r="C787" s="1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">
      <c r="A788" s="1"/>
      <c r="B788" s="1"/>
      <c r="C788" s="1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">
      <c r="A789" s="1"/>
      <c r="B789" s="1"/>
      <c r="C789" s="1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">
      <c r="A790" s="1"/>
      <c r="B790" s="1"/>
      <c r="C790" s="1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">
      <c r="A791" s="1"/>
      <c r="B791" s="1"/>
      <c r="C791" s="1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">
      <c r="A792" s="1"/>
      <c r="B792" s="1"/>
      <c r="C792" s="1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">
      <c r="A793" s="1"/>
      <c r="B793" s="1"/>
      <c r="C793" s="1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">
      <c r="A794" s="1"/>
      <c r="B794" s="1"/>
      <c r="C794" s="1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">
      <c r="A795" s="1"/>
      <c r="B795" s="1"/>
      <c r="C795" s="1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">
      <c r="A796" s="1"/>
      <c r="B796" s="1"/>
      <c r="C796" s="1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">
      <c r="A797" s="1"/>
      <c r="B797" s="1"/>
      <c r="C797" s="1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">
      <c r="A798" s="1"/>
      <c r="B798" s="1"/>
      <c r="C798" s="1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">
      <c r="A799" s="1"/>
      <c r="B799" s="1"/>
      <c r="C799" s="1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">
      <c r="A800" s="1"/>
      <c r="B800" s="1"/>
      <c r="C800" s="1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">
      <c r="A801" s="1"/>
      <c r="B801" s="1"/>
      <c r="C801" s="1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">
      <c r="A802" s="1"/>
      <c r="B802" s="1"/>
      <c r="C802" s="1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">
      <c r="A803" s="1"/>
      <c r="B803" s="1"/>
      <c r="C803" s="1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">
      <c r="A804" s="1"/>
      <c r="B804" s="1"/>
      <c r="C804" s="1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">
      <c r="A805" s="1"/>
      <c r="B805" s="1"/>
      <c r="C805" s="1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">
      <c r="A806" s="1"/>
      <c r="B806" s="1"/>
      <c r="C806" s="1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">
      <c r="A807" s="1"/>
      <c r="B807" s="1"/>
      <c r="C807" s="1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">
      <c r="A808" s="1"/>
      <c r="B808" s="1"/>
      <c r="C808" s="1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">
      <c r="A809" s="1"/>
      <c r="B809" s="1"/>
      <c r="C809" s="1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">
      <c r="A810" s="1"/>
      <c r="B810" s="1"/>
      <c r="C810" s="1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">
      <c r="A811" s="1"/>
      <c r="B811" s="1"/>
      <c r="C811" s="1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">
      <c r="A812" s="1"/>
      <c r="B812" s="1"/>
      <c r="C812" s="1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">
      <c r="A813" s="1"/>
      <c r="B813" s="1"/>
      <c r="C813" s="1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">
      <c r="A814" s="1"/>
      <c r="B814" s="1"/>
      <c r="C814" s="1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">
      <c r="A815" s="1"/>
      <c r="B815" s="1"/>
      <c r="C815" s="1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">
      <c r="A816" s="1"/>
      <c r="B816" s="1"/>
      <c r="C816" s="1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">
      <c r="A817" s="1"/>
      <c r="B817" s="1"/>
      <c r="C817" s="1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">
      <c r="A818" s="1"/>
      <c r="B818" s="1"/>
      <c r="C818" s="1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">
      <c r="A819" s="1"/>
      <c r="B819" s="1"/>
      <c r="C819" s="1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">
      <c r="A820" s="1"/>
      <c r="B820" s="1"/>
      <c r="C820" s="1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">
      <c r="A821" s="1"/>
      <c r="B821" s="1"/>
      <c r="C821" s="1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">
      <c r="A822" s="1"/>
      <c r="B822" s="1"/>
      <c r="C822" s="1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">
      <c r="A823" s="1"/>
      <c r="B823" s="1"/>
      <c r="C823" s="1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">
      <c r="A824" s="1"/>
      <c r="B824" s="1"/>
      <c r="C824" s="1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">
      <c r="A825" s="1"/>
      <c r="B825" s="1"/>
      <c r="C825" s="1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">
      <c r="A826" s="1"/>
      <c r="B826" s="1"/>
      <c r="C826" s="1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">
      <c r="A827" s="1"/>
      <c r="B827" s="1"/>
      <c r="C827" s="1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">
      <c r="A828" s="1"/>
      <c r="B828" s="1"/>
      <c r="C828" s="1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">
      <c r="A829" s="1"/>
      <c r="B829" s="1"/>
      <c r="C829" s="1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">
      <c r="A830" s="1"/>
      <c r="B830" s="1"/>
      <c r="C830" s="1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">
      <c r="A831" s="1"/>
      <c r="B831" s="1"/>
      <c r="C831" s="1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">
      <c r="A832" s="1"/>
      <c r="B832" s="1"/>
      <c r="C832" s="1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">
      <c r="A833" s="1"/>
      <c r="B833" s="1"/>
      <c r="C833" s="1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">
      <c r="A834" s="1"/>
      <c r="B834" s="1"/>
      <c r="C834" s="1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">
      <c r="A835" s="1"/>
      <c r="B835" s="1"/>
      <c r="C835" s="1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">
      <c r="A836" s="1"/>
      <c r="B836" s="1"/>
      <c r="C836" s="1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">
      <c r="A837" s="1"/>
      <c r="B837" s="1"/>
      <c r="C837" s="1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">
      <c r="A838" s="1"/>
      <c r="B838" s="1"/>
      <c r="C838" s="1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">
      <c r="A839" s="1"/>
      <c r="B839" s="1"/>
      <c r="C839" s="1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">
      <c r="A840" s="1"/>
      <c r="B840" s="1"/>
      <c r="C840" s="1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">
      <c r="A841" s="1"/>
      <c r="B841" s="1"/>
      <c r="C841" s="1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">
      <c r="A842" s="1"/>
      <c r="B842" s="1"/>
      <c r="C842" s="1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">
      <c r="A843" s="1"/>
      <c r="B843" s="1"/>
      <c r="C843" s="1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">
      <c r="A844" s="1"/>
      <c r="B844" s="1"/>
      <c r="C844" s="1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">
      <c r="A845" s="1"/>
      <c r="B845" s="1"/>
      <c r="C845" s="1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">
      <c r="A846" s="1"/>
      <c r="B846" s="1"/>
      <c r="C846" s="1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">
      <c r="A847" s="1"/>
      <c r="B847" s="1"/>
      <c r="C847" s="1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">
      <c r="A848" s="1"/>
      <c r="B848" s="1"/>
      <c r="C848" s="1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">
      <c r="A849" s="1"/>
      <c r="B849" s="1"/>
      <c r="C849" s="1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">
      <c r="A850" s="1"/>
      <c r="B850" s="1"/>
      <c r="C850" s="1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">
      <c r="A851" s="1"/>
      <c r="B851" s="1"/>
      <c r="C851" s="1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">
      <c r="A852" s="1"/>
      <c r="B852" s="1"/>
      <c r="C852" s="1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">
      <c r="A853" s="1"/>
      <c r="B853" s="1"/>
      <c r="C853" s="1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">
      <c r="A854" s="1"/>
      <c r="B854" s="1"/>
      <c r="C854" s="1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">
      <c r="A855" s="1"/>
      <c r="B855" s="1"/>
      <c r="C855" s="1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">
      <c r="A856" s="1"/>
      <c r="B856" s="1"/>
      <c r="C856" s="1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">
      <c r="A857" s="1"/>
      <c r="B857" s="1"/>
      <c r="C857" s="1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">
      <c r="A858" s="1"/>
      <c r="B858" s="1"/>
      <c r="C858" s="1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">
      <c r="A859" s="1"/>
      <c r="B859" s="1"/>
      <c r="C859" s="1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">
      <c r="A860" s="1"/>
      <c r="B860" s="1"/>
      <c r="C860" s="1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">
      <c r="A861" s="1"/>
      <c r="B861" s="1"/>
      <c r="C861" s="1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">
      <c r="A862" s="1"/>
      <c r="B862" s="1"/>
      <c r="C862" s="1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">
      <c r="A863" s="1"/>
      <c r="B863" s="1"/>
      <c r="C863" s="1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">
      <c r="A864" s="1"/>
      <c r="B864" s="1"/>
      <c r="C864" s="1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">
      <c r="A865" s="1"/>
      <c r="B865" s="1"/>
      <c r="C865" s="1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">
      <c r="A866" s="1"/>
      <c r="B866" s="1"/>
      <c r="C866" s="1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">
      <c r="A867" s="1"/>
      <c r="B867" s="1"/>
      <c r="C867" s="1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">
      <c r="A868" s="1"/>
      <c r="B868" s="1"/>
      <c r="C868" s="1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">
      <c r="A869" s="1"/>
      <c r="B869" s="1"/>
      <c r="C869" s="1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">
      <c r="A870" s="1"/>
      <c r="B870" s="1"/>
      <c r="C870" s="1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">
      <c r="A871" s="1"/>
      <c r="B871" s="1"/>
      <c r="C871" s="1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">
      <c r="A872" s="1"/>
      <c r="B872" s="1"/>
      <c r="C872" s="1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">
      <c r="A873" s="1"/>
      <c r="B873" s="1"/>
      <c r="C873" s="1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">
      <c r="A874" s="1"/>
      <c r="B874" s="1"/>
      <c r="C874" s="1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">
      <c r="A875" s="1"/>
      <c r="B875" s="1"/>
      <c r="C875" s="1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">
      <c r="A876" s="1"/>
      <c r="B876" s="1"/>
      <c r="C876" s="1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">
      <c r="A877" s="1"/>
      <c r="B877" s="1"/>
      <c r="C877" s="1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">
      <c r="A878" s="1"/>
      <c r="B878" s="1"/>
      <c r="C878" s="1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">
      <c r="A879" s="1"/>
      <c r="B879" s="1"/>
      <c r="C879" s="1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">
      <c r="A880" s="1"/>
      <c r="B880" s="1"/>
      <c r="C880" s="1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">
      <c r="A881" s="1"/>
      <c r="B881" s="1"/>
      <c r="C881" s="1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">
      <c r="A882" s="1"/>
      <c r="B882" s="1"/>
      <c r="C882" s="1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">
      <c r="A883" s="1"/>
      <c r="B883" s="1"/>
      <c r="C883" s="1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">
      <c r="A884" s="1"/>
      <c r="B884" s="1"/>
      <c r="C884" s="1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">
      <c r="A885" s="1"/>
      <c r="B885" s="1"/>
      <c r="C885" s="1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">
      <c r="A886" s="1"/>
      <c r="B886" s="1"/>
      <c r="C886" s="1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">
      <c r="A887" s="1"/>
      <c r="B887" s="1"/>
      <c r="C887" s="1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">
      <c r="A888" s="1"/>
      <c r="B888" s="1"/>
      <c r="C888" s="1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">
      <c r="A889" s="1"/>
      <c r="B889" s="1"/>
      <c r="C889" s="1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">
      <c r="A890" s="1"/>
      <c r="B890" s="1"/>
      <c r="C890" s="1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">
      <c r="A891" s="1"/>
      <c r="B891" s="1"/>
      <c r="C891" s="1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">
      <c r="A892" s="1"/>
      <c r="B892" s="1"/>
      <c r="C892" s="1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">
      <c r="A893" s="1"/>
      <c r="B893" s="1"/>
      <c r="C893" s="1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">
      <c r="A894" s="1"/>
      <c r="B894" s="1"/>
      <c r="C894" s="1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">
      <c r="A895" s="1"/>
      <c r="B895" s="1"/>
      <c r="C895" s="1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">
      <c r="A896" s="1"/>
      <c r="B896" s="1"/>
      <c r="C896" s="1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">
      <c r="A897" s="1"/>
      <c r="B897" s="1"/>
      <c r="C897" s="1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">
      <c r="A898" s="1"/>
      <c r="B898" s="1"/>
      <c r="C898" s="1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">
      <c r="A899" s="1"/>
      <c r="B899" s="1"/>
      <c r="C899" s="1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">
      <c r="A900" s="1"/>
      <c r="B900" s="1"/>
      <c r="C900" s="1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">
      <c r="A901" s="1"/>
      <c r="B901" s="1"/>
      <c r="C901" s="1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">
      <c r="A902" s="1"/>
      <c r="B902" s="1"/>
      <c r="C902" s="1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">
      <c r="A903" s="1"/>
      <c r="B903" s="1"/>
      <c r="C903" s="1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">
      <c r="A904" s="1"/>
      <c r="B904" s="1"/>
      <c r="C904" s="1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">
      <c r="A905" s="1"/>
      <c r="B905" s="1"/>
      <c r="C905" s="1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">
      <c r="A906" s="1"/>
      <c r="B906" s="1"/>
      <c r="C906" s="1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">
      <c r="A907" s="1"/>
      <c r="B907" s="1"/>
      <c r="C907" s="1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">
      <c r="A908" s="1"/>
      <c r="B908" s="1"/>
      <c r="C908" s="1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">
      <c r="A909" s="1"/>
      <c r="B909" s="1"/>
      <c r="C909" s="1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">
      <c r="A910" s="1"/>
      <c r="B910" s="1"/>
      <c r="C910" s="1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">
      <c r="A911" s="1"/>
      <c r="B911" s="1"/>
      <c r="C911" s="1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">
      <c r="A912" s="1"/>
      <c r="B912" s="1"/>
      <c r="C912" s="1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">
      <c r="A913" s="1"/>
      <c r="B913" s="1"/>
      <c r="C913" s="1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">
      <c r="A914" s="1"/>
      <c r="B914" s="1"/>
      <c r="C914" s="1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">
      <c r="A915" s="1"/>
      <c r="B915" s="1"/>
      <c r="C915" s="1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">
      <c r="A916" s="1"/>
      <c r="B916" s="1"/>
      <c r="C916" s="1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">
      <c r="A917" s="1"/>
      <c r="B917" s="1"/>
      <c r="C917" s="1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">
      <c r="A918" s="1"/>
      <c r="B918" s="1"/>
      <c r="C918" s="1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">
      <c r="A919" s="1"/>
      <c r="B919" s="1"/>
      <c r="C919" s="1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">
      <c r="A920" s="1"/>
      <c r="B920" s="1"/>
      <c r="C920" s="1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">
      <c r="A921" s="1"/>
      <c r="B921" s="1"/>
      <c r="C921" s="1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">
      <c r="A922" s="1"/>
      <c r="B922" s="1"/>
      <c r="C922" s="1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">
      <c r="A923" s="1"/>
      <c r="B923" s="1"/>
      <c r="C923" s="1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">
      <c r="A924" s="1"/>
      <c r="B924" s="1"/>
      <c r="C924" s="1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">
      <c r="A925" s="1"/>
      <c r="B925" s="1"/>
      <c r="C925" s="1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">
      <c r="A926" s="1"/>
      <c r="B926" s="1"/>
      <c r="C926" s="1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">
      <c r="A927" s="1"/>
      <c r="B927" s="1"/>
      <c r="C927" s="1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">
      <c r="A928" s="1"/>
      <c r="B928" s="1"/>
      <c r="C928" s="1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">
      <c r="A929" s="1"/>
      <c r="B929" s="1"/>
      <c r="C929" s="1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">
      <c r="A930" s="1"/>
      <c r="B930" s="1"/>
      <c r="C930" s="1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">
      <c r="A931" s="1"/>
      <c r="B931" s="1"/>
      <c r="C931" s="1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">
      <c r="A932" s="1"/>
      <c r="B932" s="1"/>
      <c r="C932" s="1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">
      <c r="A933" s="1"/>
      <c r="B933" s="1"/>
      <c r="C933" s="1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">
      <c r="A934" s="1"/>
      <c r="B934" s="1"/>
      <c r="C934" s="1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</sheetData>
  <mergeCells count="7">
    <mergeCell ref="A30:D30"/>
    <mergeCell ref="A35:D35"/>
    <mergeCell ref="A2:F2"/>
    <mergeCell ref="A3:F3"/>
    <mergeCell ref="A5:F5"/>
    <mergeCell ref="A12:C12"/>
    <mergeCell ref="A29:E29"/>
  </mergeCells>
  <hyperlinks>
    <hyperlink ref="A15" location="Google_Sheet_Link_1342073021" display=" 3.1.1. Depreciação " xr:uid="{00000000-0004-0000-0000-000000000000}"/>
    <hyperlink ref="A16" location="Google_Sheet_Link_474664915" display=" 3.1.2. Remuneração do Capital " xr:uid="{00000000-0004-0000-0000-000001000000}"/>
    <hyperlink ref="A110" location="Google_Sheet_Link_1342073021" display="3.1.1. Depreciação" xr:uid="{00000000-0004-0000-0000-000002000000}"/>
    <hyperlink ref="A126" location="Google_Sheet_Link_474664915" display="3.1.2. Remuneração do Capital" xr:uid="{00000000-0004-0000-0000-000003000000}"/>
  </hyperlinks>
  <pageMargins left="0.9055118110236221" right="0.51181102362204722" top="0.74803149606299213" bottom="0.74803149606299213" header="0" footer="0"/>
  <pageSetup paperSize="9" fitToHeight="0" orientation="portrait"/>
  <headerFooter>
    <oddFooter>&amp;R&amp;P de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 x14ac:dyDescent="0.2"/>
  <cols>
    <col min="1" max="1" width="13.5703125" customWidth="1"/>
    <col min="2" max="2" width="39.5703125" customWidth="1"/>
    <col min="3" max="3" width="14.5703125" customWidth="1"/>
    <col min="4" max="4" width="37.28515625" customWidth="1"/>
    <col min="5" max="10" width="9.140625" customWidth="1"/>
    <col min="11" max="11" width="11" customWidth="1"/>
    <col min="12" max="12" width="9.140625" customWidth="1"/>
    <col min="13" max="26" width="8.5703125" customWidth="1"/>
  </cols>
  <sheetData>
    <row r="1" spans="1:26" ht="12.75" customHeight="1" x14ac:dyDescent="0.2">
      <c r="A1" s="16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6" ht="12.75" customHeight="1" x14ac:dyDescent="0.2">
      <c r="A2" s="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</row>
    <row r="3" spans="1:26" ht="15" customHeight="1" x14ac:dyDescent="0.2">
      <c r="A3" s="1"/>
      <c r="B3" s="2"/>
      <c r="C3" s="2"/>
      <c r="D3" s="2"/>
      <c r="E3" s="2"/>
      <c r="F3" s="2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143"/>
      <c r="B4" s="2"/>
      <c r="C4" s="2"/>
      <c r="D4" s="2"/>
      <c r="E4" s="2"/>
      <c r="F4" s="2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2">
      <c r="A5" s="143"/>
      <c r="B5" s="2"/>
      <c r="C5" s="2"/>
      <c r="D5" s="3"/>
      <c r="E5" s="3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</row>
    <row r="7" spans="1:26" ht="12.75" customHeight="1" x14ac:dyDescent="0.2">
      <c r="A7" s="273" t="s">
        <v>164</v>
      </c>
      <c r="B7" s="274"/>
      <c r="C7" s="275"/>
      <c r="D7" s="144"/>
      <c r="E7" s="144"/>
      <c r="F7" s="144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</row>
    <row r="8" spans="1:26" ht="12.75" customHeight="1" x14ac:dyDescent="0.2">
      <c r="A8" s="145" t="s">
        <v>165</v>
      </c>
      <c r="B8" s="146" t="s">
        <v>166</v>
      </c>
      <c r="C8" s="147" t="s">
        <v>167</v>
      </c>
      <c r="D8" s="148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</row>
    <row r="9" spans="1:26" ht="12.75" customHeight="1" x14ac:dyDescent="0.2">
      <c r="A9" s="145" t="s">
        <v>168</v>
      </c>
      <c r="B9" s="146" t="s">
        <v>169</v>
      </c>
      <c r="C9" s="149">
        <v>0.2</v>
      </c>
      <c r="D9" s="148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</row>
    <row r="10" spans="1:26" ht="12.75" customHeight="1" x14ac:dyDescent="0.2">
      <c r="A10" s="145" t="s">
        <v>170</v>
      </c>
      <c r="B10" s="146" t="s">
        <v>171</v>
      </c>
      <c r="C10" s="149">
        <v>1.4999999999999999E-2</v>
      </c>
      <c r="D10" s="148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</row>
    <row r="11" spans="1:26" ht="12.75" customHeight="1" x14ac:dyDescent="0.2">
      <c r="A11" s="145" t="s">
        <v>172</v>
      </c>
      <c r="B11" s="146" t="s">
        <v>173</v>
      </c>
      <c r="C11" s="149">
        <v>0.01</v>
      </c>
      <c r="D11" s="148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</row>
    <row r="12" spans="1:26" ht="12.75" customHeight="1" x14ac:dyDescent="0.2">
      <c r="A12" s="145" t="s">
        <v>174</v>
      </c>
      <c r="B12" s="146" t="s">
        <v>175</v>
      </c>
      <c r="C12" s="149">
        <v>2E-3</v>
      </c>
      <c r="D12" s="148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</row>
    <row r="13" spans="1:26" ht="12.75" customHeight="1" x14ac:dyDescent="0.2">
      <c r="A13" s="145" t="s">
        <v>176</v>
      </c>
      <c r="B13" s="146" t="s">
        <v>177</v>
      </c>
      <c r="C13" s="149">
        <v>6.0000000000000001E-3</v>
      </c>
      <c r="D13" s="148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</row>
    <row r="14" spans="1:26" ht="12.75" customHeight="1" x14ac:dyDescent="0.2">
      <c r="A14" s="145" t="s">
        <v>178</v>
      </c>
      <c r="B14" s="146" t="s">
        <v>179</v>
      </c>
      <c r="C14" s="149">
        <v>2.5000000000000001E-2</v>
      </c>
      <c r="D14" s="148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</row>
    <row r="15" spans="1:26" ht="12.75" customHeight="1" x14ac:dyDescent="0.2">
      <c r="A15" s="145" t="s">
        <v>180</v>
      </c>
      <c r="B15" s="146" t="s">
        <v>181</v>
      </c>
      <c r="C15" s="149">
        <v>0.03</v>
      </c>
      <c r="D15" s="148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</row>
    <row r="16" spans="1:26" ht="12.75" customHeight="1" x14ac:dyDescent="0.2">
      <c r="A16" s="145" t="s">
        <v>182</v>
      </c>
      <c r="B16" s="146" t="s">
        <v>183</v>
      </c>
      <c r="C16" s="149">
        <v>0.08</v>
      </c>
      <c r="D16" s="148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</row>
    <row r="17" spans="1:26" ht="12.75" customHeight="1" x14ac:dyDescent="0.2">
      <c r="A17" s="145" t="s">
        <v>184</v>
      </c>
      <c r="B17" s="150" t="s">
        <v>185</v>
      </c>
      <c r="C17" s="151">
        <f>SUM(C9:C16)</f>
        <v>0.36800000000000005</v>
      </c>
      <c r="D17" s="148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</row>
    <row r="18" spans="1:26" ht="12.75" customHeight="1" x14ac:dyDescent="0.2">
      <c r="A18" s="152"/>
      <c r="B18" s="153"/>
      <c r="C18" s="154"/>
      <c r="D18" s="148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</row>
    <row r="19" spans="1:26" ht="12.75" customHeight="1" x14ac:dyDescent="0.2">
      <c r="A19" s="145" t="s">
        <v>186</v>
      </c>
      <c r="B19" s="155" t="s">
        <v>187</v>
      </c>
      <c r="C19" s="149">
        <f>ROUND(IF('3.CAGED'!C28&gt;24,(1-12/'3.CAGED'!C28)*0.1111,0.1111-C28),4)</f>
        <v>6.1899999999999997E-2</v>
      </c>
      <c r="D19" s="148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</row>
    <row r="20" spans="1:26" ht="12.75" customHeight="1" x14ac:dyDescent="0.2">
      <c r="A20" s="145" t="s">
        <v>188</v>
      </c>
      <c r="B20" s="155" t="s">
        <v>189</v>
      </c>
      <c r="C20" s="149">
        <f>ROUND('3.CAGED'!C32/'3.CAGED'!C29,4)</f>
        <v>8.3299999999999999E-2</v>
      </c>
      <c r="D20" s="148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</row>
    <row r="21" spans="1:26" ht="12.75" customHeight="1" x14ac:dyDescent="0.2">
      <c r="A21" s="145" t="s">
        <v>190</v>
      </c>
      <c r="B21" s="155" t="s">
        <v>191</v>
      </c>
      <c r="C21" s="149">
        <v>5.9999999999999995E-4</v>
      </c>
      <c r="D21" s="148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</row>
    <row r="22" spans="1:26" ht="12.75" customHeight="1" x14ac:dyDescent="0.2">
      <c r="A22" s="145" t="s">
        <v>192</v>
      </c>
      <c r="B22" s="155" t="s">
        <v>193</v>
      </c>
      <c r="C22" s="149">
        <v>8.2000000000000007E-3</v>
      </c>
      <c r="D22" s="148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</row>
    <row r="23" spans="1:26" ht="12.75" customHeight="1" x14ac:dyDescent="0.2">
      <c r="A23" s="145" t="s">
        <v>194</v>
      </c>
      <c r="B23" s="155" t="s">
        <v>195</v>
      </c>
      <c r="C23" s="149">
        <v>3.0999999999999999E-3</v>
      </c>
      <c r="D23" s="148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</row>
    <row r="24" spans="1:26" ht="12.75" customHeight="1" x14ac:dyDescent="0.2">
      <c r="A24" s="145" t="s">
        <v>196</v>
      </c>
      <c r="B24" s="155" t="s">
        <v>197</v>
      </c>
      <c r="C24" s="149">
        <v>1.66E-2</v>
      </c>
      <c r="D24" s="148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</row>
    <row r="25" spans="1:26" ht="12.75" customHeight="1" x14ac:dyDescent="0.2">
      <c r="A25" s="145" t="s">
        <v>198</v>
      </c>
      <c r="B25" s="150" t="s">
        <v>199</v>
      </c>
      <c r="C25" s="151">
        <f>SUM(C19:C24)</f>
        <v>0.17369999999999999</v>
      </c>
      <c r="D25" s="156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</row>
    <row r="26" spans="1:26" ht="12.75" customHeight="1" x14ac:dyDescent="0.2">
      <c r="A26" s="152"/>
      <c r="B26" s="153"/>
      <c r="C26" s="154"/>
      <c r="D26" s="156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</row>
    <row r="27" spans="1:26" ht="12.75" customHeight="1" x14ac:dyDescent="0.2">
      <c r="A27" s="145" t="s">
        <v>200</v>
      </c>
      <c r="B27" s="146" t="s">
        <v>201</v>
      </c>
      <c r="C27" s="149">
        <f>ROUND(('3.CAGED'!C33) *'3.CAGED'!C26/'3.CAGED'!C29,4)</f>
        <v>2.5600000000000001E-2</v>
      </c>
      <c r="D27" s="148"/>
      <c r="E27" s="157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</row>
    <row r="28" spans="1:26" ht="12.75" customHeight="1" x14ac:dyDescent="0.2">
      <c r="A28" s="145" t="s">
        <v>202</v>
      </c>
      <c r="B28" s="146" t="s">
        <v>203</v>
      </c>
      <c r="C28" s="149">
        <f>ROUND(IF('3.CAGED'!C28&gt;12,12/'3.CAGED'!C28*0.1111,0.1111),4)</f>
        <v>4.9200000000000001E-2</v>
      </c>
      <c r="D28" s="148"/>
      <c r="E28" s="142"/>
      <c r="F28" s="142"/>
      <c r="G28" s="142"/>
      <c r="H28" s="158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</row>
    <row r="29" spans="1:26" ht="12.75" customHeight="1" x14ac:dyDescent="0.2">
      <c r="A29" s="145" t="s">
        <v>204</v>
      </c>
      <c r="B29" s="146" t="s">
        <v>205</v>
      </c>
      <c r="C29" s="149">
        <f>C27*C28</f>
        <v>1.2595200000000001E-3</v>
      </c>
      <c r="D29" s="148"/>
      <c r="E29" s="157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</row>
    <row r="30" spans="1:26" ht="12.75" customHeight="1" x14ac:dyDescent="0.2">
      <c r="A30" s="145" t="s">
        <v>206</v>
      </c>
      <c r="B30" s="146" t="s">
        <v>207</v>
      </c>
      <c r="C30" s="149">
        <f>ROUND(('3.CAGED'!C29+'3.CAGED'!C30+'3.CAGED'!C32)/'3.CAGED'!C27*'3.CAGED'!C34*'3.CAGED'!C35*'3.CAGED'!C26/'3.CAGED'!C29,4)</f>
        <v>2.0500000000000001E-2</v>
      </c>
      <c r="D30" s="148"/>
      <c r="E30" s="142"/>
      <c r="F30" s="142"/>
      <c r="G30" s="157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</row>
    <row r="31" spans="1:26" ht="12.75" customHeight="1" x14ac:dyDescent="0.2">
      <c r="A31" s="145" t="s">
        <v>208</v>
      </c>
      <c r="B31" s="146" t="s">
        <v>209</v>
      </c>
      <c r="C31" s="149">
        <f>ROUND(('3.CAGED'!C31/'3.CAGED'!C29)*'3.CAGED'!C26/12,4)</f>
        <v>1.8E-3</v>
      </c>
      <c r="D31" s="148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</row>
    <row r="32" spans="1:26" ht="12.75" customHeight="1" x14ac:dyDescent="0.2">
      <c r="A32" s="145" t="s">
        <v>210</v>
      </c>
      <c r="B32" s="150" t="s">
        <v>211</v>
      </c>
      <c r="C32" s="151">
        <f>SUM(C27:C31)</f>
        <v>9.8359520000000006E-2</v>
      </c>
      <c r="D32" s="156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</row>
    <row r="33" spans="1:26" ht="12.75" customHeight="1" x14ac:dyDescent="0.2">
      <c r="A33" s="152"/>
      <c r="B33" s="153"/>
      <c r="C33" s="154"/>
      <c r="D33" s="156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</row>
    <row r="34" spans="1:26" ht="12.75" customHeight="1" x14ac:dyDescent="0.2">
      <c r="A34" s="145" t="s">
        <v>212</v>
      </c>
      <c r="B34" s="146" t="s">
        <v>213</v>
      </c>
      <c r="C34" s="149">
        <f>ROUND(C17*C25,4)</f>
        <v>6.3899999999999998E-2</v>
      </c>
      <c r="D34" s="148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</row>
    <row r="35" spans="1:26" ht="12.75" customHeight="1" x14ac:dyDescent="0.2">
      <c r="A35" s="145" t="s">
        <v>214</v>
      </c>
      <c r="B35" s="159" t="s">
        <v>215</v>
      </c>
      <c r="C35" s="149">
        <f>ROUND((C27*C16),4)</f>
        <v>2E-3</v>
      </c>
      <c r="D35" s="148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</row>
    <row r="36" spans="1:26" ht="12.75" customHeight="1" x14ac:dyDescent="0.2">
      <c r="A36" s="145" t="s">
        <v>216</v>
      </c>
      <c r="B36" s="150" t="s">
        <v>217</v>
      </c>
      <c r="C36" s="151">
        <f>SUM(C34:C35)</f>
        <v>6.59E-2</v>
      </c>
      <c r="D36" s="156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</row>
    <row r="37" spans="1:26" ht="12.75" customHeight="1" x14ac:dyDescent="0.2">
      <c r="A37" s="160"/>
      <c r="B37" s="161" t="s">
        <v>218</v>
      </c>
      <c r="C37" s="162">
        <f>C36+C32+C25+C17</f>
        <v>0.70595951999999995</v>
      </c>
      <c r="D37" s="156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</row>
    <row r="38" spans="1:26" ht="12.75" customHeight="1" x14ac:dyDescent="0.2">
      <c r="A38" s="148"/>
      <c r="B38" s="163"/>
      <c r="C38" s="164"/>
      <c r="D38" s="165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</row>
    <row r="39" spans="1:26" ht="12.75" customHeight="1" x14ac:dyDescent="0.2">
      <c r="A39" s="148"/>
      <c r="B39" s="148"/>
      <c r="C39" s="166"/>
      <c r="D39" s="167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</row>
    <row r="40" spans="1:26" ht="12.75" customHeight="1" x14ac:dyDescent="0.2">
      <c r="A40" s="148"/>
      <c r="B40" s="148"/>
      <c r="C40" s="166"/>
      <c r="D40" s="148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</row>
    <row r="41" spans="1:26" ht="12.75" customHeight="1" x14ac:dyDescent="0.2">
      <c r="A41" s="148"/>
      <c r="B41" s="148"/>
      <c r="C41" s="166"/>
      <c r="D41" s="148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</row>
    <row r="42" spans="1:26" ht="12.75" customHeight="1" x14ac:dyDescent="0.2">
      <c r="A42" s="148"/>
      <c r="B42" s="148"/>
      <c r="C42" s="166"/>
      <c r="D42" s="148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</row>
    <row r="43" spans="1:26" ht="12.75" customHeight="1" x14ac:dyDescent="0.2">
      <c r="A43" s="148"/>
      <c r="B43" s="163"/>
      <c r="C43" s="164"/>
      <c r="D43" s="148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</row>
    <row r="44" spans="1:26" ht="12.75" customHeight="1" x14ac:dyDescent="0.2">
      <c r="A44" s="156"/>
      <c r="B44" s="163"/>
      <c r="C44" s="164"/>
      <c r="D44" s="156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</row>
    <row r="45" spans="1:26" ht="12.75" customHeight="1" x14ac:dyDescent="0.2">
      <c r="A45" s="168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</row>
    <row r="46" spans="1:26" ht="12.75" customHeight="1" x14ac:dyDescent="0.2">
      <c r="A46" s="169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</row>
    <row r="47" spans="1:26" ht="12.75" customHeight="1" x14ac:dyDescent="0.2">
      <c r="A47" s="148"/>
      <c r="B47" s="170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</row>
    <row r="48" spans="1:26" ht="12.75" customHeight="1" x14ac:dyDescent="0.2">
      <c r="A48" s="148"/>
      <c r="B48" s="170"/>
      <c r="C48" s="148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</row>
    <row r="49" spans="1:26" ht="12.75" customHeight="1" x14ac:dyDescent="0.2">
      <c r="A49" s="148"/>
      <c r="B49" s="166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</row>
    <row r="50" spans="1:26" ht="12.75" customHeight="1" x14ac:dyDescent="0.2">
      <c r="A50" s="148"/>
      <c r="B50" s="170"/>
      <c r="C50" s="148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</row>
    <row r="51" spans="1:26" ht="12.75" customHeight="1" x14ac:dyDescent="0.2">
      <c r="A51" s="148"/>
      <c r="B51" s="166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</row>
    <row r="52" spans="1:26" ht="12.75" customHeight="1" x14ac:dyDescent="0.2">
      <c r="A52" s="148"/>
      <c r="B52" s="170"/>
      <c r="C52" s="148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</row>
    <row r="53" spans="1:26" ht="12.75" customHeight="1" x14ac:dyDescent="0.2">
      <c r="A53" s="148"/>
      <c r="B53" s="16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</row>
    <row r="54" spans="1:26" ht="12.75" customHeight="1" x14ac:dyDescent="0.2">
      <c r="A54" s="148"/>
      <c r="B54" s="170"/>
      <c r="C54" s="148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</row>
    <row r="55" spans="1:26" ht="12.75" customHeight="1" x14ac:dyDescent="0.2">
      <c r="A55" s="148"/>
      <c r="B55" s="166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</row>
    <row r="56" spans="1:26" ht="12.75" customHeight="1" x14ac:dyDescent="0.2">
      <c r="A56" s="168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</row>
    <row r="57" spans="1:26" ht="12.75" customHeight="1" x14ac:dyDescent="0.2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</row>
    <row r="58" spans="1:26" ht="12.75" customHeight="1" x14ac:dyDescent="0.2">
      <c r="A58" s="142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</row>
    <row r="59" spans="1:26" ht="12.75" customHeight="1" x14ac:dyDescent="0.2">
      <c r="A59" s="100"/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</row>
    <row r="60" spans="1:26" ht="12.75" customHeight="1" x14ac:dyDescent="0.2">
      <c r="A60" s="142"/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</row>
    <row r="61" spans="1:26" ht="12.75" customHeight="1" x14ac:dyDescent="0.2">
      <c r="A61" s="142"/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</row>
    <row r="62" spans="1:26" ht="12.75" customHeight="1" x14ac:dyDescent="0.2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</row>
    <row r="63" spans="1:26" ht="12.75" customHeight="1" x14ac:dyDescent="0.2">
      <c r="A63" s="14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</row>
    <row r="64" spans="1:26" ht="12.7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</row>
    <row r="65" spans="1:26" ht="12.7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</row>
    <row r="66" spans="1:26" ht="12.7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</row>
    <row r="67" spans="1:26" ht="12.75" customHeight="1" x14ac:dyDescent="0.2">
      <c r="A67" s="142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</row>
    <row r="68" spans="1:26" ht="12.7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</row>
    <row r="69" spans="1:26" ht="12.7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</row>
    <row r="70" spans="1:26" ht="12.7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</row>
    <row r="71" spans="1:26" ht="12.75" customHeight="1" x14ac:dyDescent="0.2">
      <c r="A71" s="142"/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</row>
    <row r="72" spans="1:26" ht="12.75" customHeight="1" x14ac:dyDescent="0.2">
      <c r="A72" s="142"/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</row>
    <row r="73" spans="1:26" ht="12.75" customHeight="1" x14ac:dyDescent="0.2">
      <c r="A73" s="142"/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</row>
    <row r="74" spans="1:26" ht="12.75" customHeight="1" x14ac:dyDescent="0.2">
      <c r="A74" s="142"/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</row>
    <row r="75" spans="1:26" ht="12.75" customHeight="1" x14ac:dyDescent="0.2">
      <c r="A75" s="142"/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</row>
    <row r="76" spans="1:26" ht="12.75" customHeight="1" x14ac:dyDescent="0.2">
      <c r="A76" s="142"/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</row>
    <row r="77" spans="1:26" ht="12.75" customHeight="1" x14ac:dyDescent="0.2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</row>
    <row r="78" spans="1:26" ht="12.75" customHeight="1" x14ac:dyDescent="0.2">
      <c r="A78" s="142"/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</row>
    <row r="79" spans="1:26" ht="12.75" customHeight="1" x14ac:dyDescent="0.2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</row>
    <row r="80" spans="1:26" ht="12.75" customHeight="1" x14ac:dyDescent="0.2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</row>
    <row r="81" spans="1:26" ht="12.75" customHeight="1" x14ac:dyDescent="0.2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</row>
    <row r="82" spans="1:26" ht="12.75" customHeight="1" x14ac:dyDescent="0.2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</row>
    <row r="83" spans="1:26" ht="12.75" customHeight="1" x14ac:dyDescent="0.2">
      <c r="A83" s="142"/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</row>
    <row r="84" spans="1:26" ht="12.75" customHeight="1" x14ac:dyDescent="0.2">
      <c r="A84" s="142"/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</row>
    <row r="85" spans="1:26" ht="12.75" customHeight="1" x14ac:dyDescent="0.2">
      <c r="A85" s="142"/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</row>
    <row r="86" spans="1:26" ht="12.75" customHeight="1" x14ac:dyDescent="0.2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</row>
    <row r="87" spans="1:26" ht="12.75" customHeight="1" x14ac:dyDescent="0.2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</row>
    <row r="88" spans="1:26" ht="12.75" customHeight="1" x14ac:dyDescent="0.2">
      <c r="A88" s="142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</row>
    <row r="89" spans="1:26" ht="12.75" customHeight="1" x14ac:dyDescent="0.2">
      <c r="A89" s="142"/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</row>
    <row r="90" spans="1:26" ht="12.75" customHeight="1" x14ac:dyDescent="0.2">
      <c r="A90" s="142"/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</row>
    <row r="91" spans="1:26" ht="12.75" customHeight="1" x14ac:dyDescent="0.2">
      <c r="A91" s="142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</row>
    <row r="92" spans="1:26" ht="12.75" customHeight="1" x14ac:dyDescent="0.2">
      <c r="A92" s="142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</row>
    <row r="93" spans="1:26" ht="12.75" customHeight="1" x14ac:dyDescent="0.2">
      <c r="A93" s="142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</row>
    <row r="94" spans="1:26" ht="12.75" customHeight="1" x14ac:dyDescent="0.2">
      <c r="A94" s="142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</row>
    <row r="95" spans="1:26" ht="12.75" customHeight="1" x14ac:dyDescent="0.2">
      <c r="A95" s="142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</row>
    <row r="96" spans="1:26" ht="12.75" customHeight="1" x14ac:dyDescent="0.2">
      <c r="A96" s="142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</row>
    <row r="97" spans="1:26" ht="12.75" customHeight="1" x14ac:dyDescent="0.2">
      <c r="A97" s="142"/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</row>
    <row r="98" spans="1:26" ht="12.75" customHeight="1" x14ac:dyDescent="0.2">
      <c r="A98" s="142"/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</row>
    <row r="99" spans="1:26" ht="12.75" customHeight="1" x14ac:dyDescent="0.2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</row>
    <row r="100" spans="1:26" ht="12.75" customHeight="1" x14ac:dyDescent="0.2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</row>
    <row r="101" spans="1:26" ht="12.75" customHeight="1" x14ac:dyDescent="0.2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</row>
    <row r="102" spans="1:26" ht="12.75" customHeight="1" x14ac:dyDescent="0.2">
      <c r="A102" s="142"/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</row>
    <row r="103" spans="1:26" ht="12.75" customHeight="1" x14ac:dyDescent="0.2">
      <c r="A103" s="142"/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</row>
    <row r="104" spans="1:26" ht="12.75" customHeight="1" x14ac:dyDescent="0.2">
      <c r="A104" s="142"/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</row>
    <row r="105" spans="1:26" ht="12.75" customHeight="1" x14ac:dyDescent="0.2">
      <c r="A105" s="142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</row>
    <row r="106" spans="1:26" ht="12.75" customHeight="1" x14ac:dyDescent="0.2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</row>
    <row r="107" spans="1:26" ht="12.75" customHeight="1" x14ac:dyDescent="0.2">
      <c r="A107" s="142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</row>
    <row r="108" spans="1:26" ht="12.75" customHeight="1" x14ac:dyDescent="0.2">
      <c r="A108" s="142"/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</row>
    <row r="109" spans="1:26" ht="12.75" customHeight="1" x14ac:dyDescent="0.2">
      <c r="A109" s="142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</row>
    <row r="110" spans="1:26" ht="12.75" customHeight="1" x14ac:dyDescent="0.2">
      <c r="A110" s="142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</row>
    <row r="111" spans="1:26" ht="12.75" customHeight="1" x14ac:dyDescent="0.2">
      <c r="A111" s="142"/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</row>
    <row r="112" spans="1:26" ht="12.75" customHeight="1" x14ac:dyDescent="0.2">
      <c r="A112" s="142"/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</row>
    <row r="113" spans="1:26" ht="12.75" customHeight="1" x14ac:dyDescent="0.2">
      <c r="A113" s="142"/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</row>
    <row r="114" spans="1:26" ht="12.75" customHeight="1" x14ac:dyDescent="0.2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</row>
    <row r="115" spans="1:26" ht="12.75" customHeight="1" x14ac:dyDescent="0.2">
      <c r="A115" s="142"/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</row>
    <row r="116" spans="1:26" ht="12.75" customHeight="1" x14ac:dyDescent="0.2">
      <c r="A116" s="142"/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</row>
    <row r="117" spans="1:26" ht="12.75" customHeight="1" x14ac:dyDescent="0.2">
      <c r="A117" s="142"/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</row>
    <row r="118" spans="1:26" ht="12.75" customHeight="1" x14ac:dyDescent="0.2">
      <c r="A118" s="142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</row>
    <row r="119" spans="1:26" ht="12.75" customHeight="1" x14ac:dyDescent="0.2">
      <c r="A119" s="142"/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</row>
    <row r="120" spans="1:26" ht="12.75" customHeight="1" x14ac:dyDescent="0.2">
      <c r="A120" s="142"/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</row>
    <row r="121" spans="1:26" ht="12.75" customHeight="1" x14ac:dyDescent="0.2">
      <c r="A121" s="142"/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</row>
    <row r="122" spans="1:26" ht="12.75" customHeight="1" x14ac:dyDescent="0.2">
      <c r="A122" s="142"/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</row>
    <row r="123" spans="1:26" ht="12.75" customHeight="1" x14ac:dyDescent="0.2">
      <c r="A123" s="142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</row>
    <row r="124" spans="1:26" ht="12.75" customHeight="1" x14ac:dyDescent="0.2">
      <c r="A124" s="142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</row>
    <row r="125" spans="1:26" ht="12.75" customHeight="1" x14ac:dyDescent="0.2">
      <c r="A125" s="142"/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</row>
    <row r="126" spans="1:26" ht="12.75" customHeight="1" x14ac:dyDescent="0.2">
      <c r="A126" s="142"/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</row>
    <row r="127" spans="1:26" ht="12.75" customHeight="1" x14ac:dyDescent="0.2">
      <c r="A127" s="142"/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</row>
    <row r="128" spans="1:26" ht="12.75" customHeight="1" x14ac:dyDescent="0.2">
      <c r="A128" s="142"/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</row>
    <row r="129" spans="1:26" ht="12.75" customHeight="1" x14ac:dyDescent="0.2">
      <c r="A129" s="142"/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</row>
    <row r="130" spans="1:26" ht="12.75" customHeight="1" x14ac:dyDescent="0.2">
      <c r="A130" s="142"/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</row>
    <row r="131" spans="1:26" ht="12.75" customHeight="1" x14ac:dyDescent="0.2">
      <c r="A131" s="142"/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</row>
    <row r="132" spans="1:26" ht="12.75" customHeight="1" x14ac:dyDescent="0.2">
      <c r="A132" s="142"/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</row>
    <row r="133" spans="1:26" ht="12.75" customHeight="1" x14ac:dyDescent="0.2">
      <c r="A133" s="142"/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</row>
    <row r="134" spans="1:26" ht="12.75" customHeight="1" x14ac:dyDescent="0.2">
      <c r="A134" s="142"/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</row>
    <row r="135" spans="1:26" ht="12.75" customHeight="1" x14ac:dyDescent="0.2">
      <c r="A135" s="142"/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</row>
    <row r="136" spans="1:26" ht="12.75" customHeight="1" x14ac:dyDescent="0.2">
      <c r="A136" s="142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</row>
    <row r="137" spans="1:26" ht="12.75" customHeight="1" x14ac:dyDescent="0.2">
      <c r="A137" s="142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</row>
    <row r="138" spans="1:26" ht="12.75" customHeight="1" x14ac:dyDescent="0.2">
      <c r="A138" s="142"/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</row>
    <row r="139" spans="1:26" ht="12.75" customHeight="1" x14ac:dyDescent="0.2">
      <c r="A139" s="142"/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</row>
    <row r="140" spans="1:26" ht="12.75" customHeight="1" x14ac:dyDescent="0.2">
      <c r="A140" s="142"/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</row>
    <row r="141" spans="1:26" ht="12.75" customHeight="1" x14ac:dyDescent="0.2">
      <c r="A141" s="142"/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</row>
    <row r="142" spans="1:26" ht="12.75" customHeight="1" x14ac:dyDescent="0.2">
      <c r="A142" s="142"/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</row>
    <row r="143" spans="1:26" ht="12.75" customHeight="1" x14ac:dyDescent="0.2">
      <c r="A143" s="142"/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</row>
    <row r="144" spans="1:26" ht="12.75" customHeight="1" x14ac:dyDescent="0.2">
      <c r="A144" s="142"/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</row>
    <row r="145" spans="1:26" ht="12.75" customHeight="1" x14ac:dyDescent="0.2">
      <c r="A145" s="142"/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</row>
    <row r="146" spans="1:26" ht="12.75" customHeight="1" x14ac:dyDescent="0.2">
      <c r="A146" s="142"/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</row>
    <row r="147" spans="1:26" ht="12.75" customHeight="1" x14ac:dyDescent="0.2">
      <c r="A147" s="142"/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</row>
    <row r="148" spans="1:26" ht="12.75" customHeight="1" x14ac:dyDescent="0.2">
      <c r="A148" s="142"/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</row>
    <row r="149" spans="1:26" ht="12.75" customHeight="1" x14ac:dyDescent="0.2">
      <c r="A149" s="142"/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</row>
    <row r="150" spans="1:26" ht="12.75" customHeight="1" x14ac:dyDescent="0.2">
      <c r="A150" s="142"/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</row>
    <row r="151" spans="1:26" ht="12.75" customHeight="1" x14ac:dyDescent="0.2">
      <c r="A151" s="142"/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</row>
    <row r="152" spans="1:26" ht="12.75" customHeight="1" x14ac:dyDescent="0.2">
      <c r="A152" s="142"/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</row>
    <row r="153" spans="1:26" ht="12.75" customHeight="1" x14ac:dyDescent="0.2">
      <c r="A153" s="142"/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</row>
    <row r="154" spans="1:26" ht="12.75" customHeight="1" x14ac:dyDescent="0.2">
      <c r="A154" s="142"/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</row>
    <row r="155" spans="1:26" ht="12.75" customHeight="1" x14ac:dyDescent="0.2">
      <c r="A155" s="142"/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</row>
    <row r="156" spans="1:26" ht="12.75" customHeight="1" x14ac:dyDescent="0.2">
      <c r="A156" s="142"/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</row>
    <row r="157" spans="1:26" ht="12.75" customHeight="1" x14ac:dyDescent="0.2">
      <c r="A157" s="142"/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</row>
    <row r="158" spans="1:26" ht="12.75" customHeight="1" x14ac:dyDescent="0.2">
      <c r="A158" s="142"/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</row>
    <row r="159" spans="1:26" ht="12.75" customHeight="1" x14ac:dyDescent="0.2">
      <c r="A159" s="142"/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</row>
    <row r="160" spans="1:26" ht="12.75" customHeight="1" x14ac:dyDescent="0.2">
      <c r="A160" s="142"/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</row>
    <row r="161" spans="1:26" ht="12.75" customHeight="1" x14ac:dyDescent="0.2">
      <c r="A161" s="142"/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</row>
    <row r="162" spans="1:26" ht="12.75" customHeight="1" x14ac:dyDescent="0.2">
      <c r="A162" s="142"/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</row>
    <row r="163" spans="1:26" ht="12.75" customHeight="1" x14ac:dyDescent="0.2">
      <c r="A163" s="142"/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</row>
    <row r="164" spans="1:26" ht="12.75" customHeight="1" x14ac:dyDescent="0.2">
      <c r="A164" s="142"/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</row>
    <row r="165" spans="1:26" ht="12.75" customHeight="1" x14ac:dyDescent="0.2">
      <c r="A165" s="142"/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</row>
    <row r="166" spans="1:26" ht="12.75" customHeight="1" x14ac:dyDescent="0.2">
      <c r="A166" s="142"/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</row>
    <row r="167" spans="1:26" ht="12.75" customHeight="1" x14ac:dyDescent="0.2">
      <c r="A167" s="142"/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</row>
    <row r="168" spans="1:26" ht="12.75" customHeight="1" x14ac:dyDescent="0.2">
      <c r="A168" s="142"/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</row>
    <row r="169" spans="1:26" ht="12.75" customHeight="1" x14ac:dyDescent="0.2">
      <c r="A169" s="142"/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</row>
    <row r="170" spans="1:26" ht="12.75" customHeight="1" x14ac:dyDescent="0.2">
      <c r="A170" s="142"/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</row>
    <row r="171" spans="1:26" ht="12.75" customHeight="1" x14ac:dyDescent="0.2">
      <c r="A171" s="142"/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</row>
    <row r="172" spans="1:26" ht="12.75" customHeight="1" x14ac:dyDescent="0.2">
      <c r="A172" s="142"/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</row>
    <row r="173" spans="1:26" ht="12.75" customHeight="1" x14ac:dyDescent="0.2">
      <c r="A173" s="142"/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</row>
    <row r="174" spans="1:26" ht="12.75" customHeight="1" x14ac:dyDescent="0.2">
      <c r="A174" s="142"/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</row>
    <row r="175" spans="1:26" ht="12.75" customHeight="1" x14ac:dyDescent="0.2">
      <c r="A175" s="142"/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</row>
    <row r="176" spans="1:26" ht="12.75" customHeight="1" x14ac:dyDescent="0.2">
      <c r="A176" s="142"/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</row>
    <row r="177" spans="1:26" ht="12.75" customHeight="1" x14ac:dyDescent="0.2">
      <c r="A177" s="142"/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</row>
    <row r="178" spans="1:26" ht="12.75" customHeight="1" x14ac:dyDescent="0.2">
      <c r="A178" s="142"/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</row>
    <row r="179" spans="1:26" ht="12.75" customHeight="1" x14ac:dyDescent="0.2">
      <c r="A179" s="142"/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</row>
    <row r="180" spans="1:26" ht="12.75" customHeight="1" x14ac:dyDescent="0.2">
      <c r="A180" s="142"/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</row>
    <row r="181" spans="1:26" ht="12.75" customHeight="1" x14ac:dyDescent="0.2">
      <c r="A181" s="142"/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</row>
    <row r="182" spans="1:26" ht="12.75" customHeight="1" x14ac:dyDescent="0.2">
      <c r="A182" s="142"/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</row>
    <row r="183" spans="1:26" ht="12.75" customHeight="1" x14ac:dyDescent="0.2">
      <c r="A183" s="142"/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</row>
    <row r="184" spans="1:26" ht="12.75" customHeight="1" x14ac:dyDescent="0.2">
      <c r="A184" s="142"/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</row>
    <row r="185" spans="1:26" ht="12.75" customHeight="1" x14ac:dyDescent="0.2">
      <c r="A185" s="142"/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</row>
    <row r="186" spans="1:26" ht="12.75" customHeight="1" x14ac:dyDescent="0.2">
      <c r="A186" s="142"/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</row>
    <row r="187" spans="1:26" ht="12.75" customHeight="1" x14ac:dyDescent="0.2">
      <c r="A187" s="142"/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</row>
    <row r="188" spans="1:26" ht="12.75" customHeight="1" x14ac:dyDescent="0.2">
      <c r="A188" s="142"/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</row>
    <row r="189" spans="1:26" ht="12.75" customHeight="1" x14ac:dyDescent="0.2">
      <c r="A189" s="142"/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</row>
    <row r="190" spans="1:26" ht="12.75" customHeight="1" x14ac:dyDescent="0.2">
      <c r="A190" s="142"/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</row>
    <row r="191" spans="1:26" ht="12.75" customHeight="1" x14ac:dyDescent="0.2">
      <c r="A191" s="142"/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</row>
    <row r="192" spans="1:26" ht="12.75" customHeight="1" x14ac:dyDescent="0.2">
      <c r="A192" s="142"/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</row>
    <row r="193" spans="1:26" ht="12.75" customHeight="1" x14ac:dyDescent="0.2">
      <c r="A193" s="142"/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</row>
    <row r="194" spans="1:26" ht="12.75" customHeight="1" x14ac:dyDescent="0.2">
      <c r="A194" s="142"/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</row>
    <row r="195" spans="1:26" ht="12.75" customHeight="1" x14ac:dyDescent="0.2">
      <c r="A195" s="142"/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</row>
    <row r="196" spans="1:26" ht="12.75" customHeight="1" x14ac:dyDescent="0.2">
      <c r="A196" s="142"/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</row>
    <row r="197" spans="1:26" ht="12.75" customHeight="1" x14ac:dyDescent="0.2">
      <c r="A197" s="142"/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</row>
    <row r="198" spans="1:26" ht="12.75" customHeight="1" x14ac:dyDescent="0.2">
      <c r="A198" s="142"/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</row>
    <row r="199" spans="1:26" ht="12.75" customHeight="1" x14ac:dyDescent="0.2">
      <c r="A199" s="142"/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</row>
    <row r="200" spans="1:26" ht="12.75" customHeight="1" x14ac:dyDescent="0.2">
      <c r="A200" s="142"/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</row>
    <row r="201" spans="1:26" ht="12.75" customHeight="1" x14ac:dyDescent="0.2">
      <c r="A201" s="142"/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</row>
    <row r="202" spans="1:26" ht="12.75" customHeight="1" x14ac:dyDescent="0.2">
      <c r="A202" s="142"/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</row>
    <row r="203" spans="1:26" ht="12.75" customHeight="1" x14ac:dyDescent="0.2">
      <c r="A203" s="142"/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</row>
    <row r="204" spans="1:26" ht="12.75" customHeight="1" x14ac:dyDescent="0.2">
      <c r="A204" s="142"/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</row>
    <row r="205" spans="1:26" ht="12.75" customHeight="1" x14ac:dyDescent="0.2">
      <c r="A205" s="142"/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</row>
    <row r="206" spans="1:26" ht="12.75" customHeight="1" x14ac:dyDescent="0.2">
      <c r="A206" s="142"/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</row>
    <row r="207" spans="1:26" ht="12.75" customHeight="1" x14ac:dyDescent="0.2">
      <c r="A207" s="142"/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</row>
    <row r="208" spans="1:26" ht="12.75" customHeight="1" x14ac:dyDescent="0.2">
      <c r="A208" s="142"/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</row>
    <row r="209" spans="1:26" ht="12.75" customHeight="1" x14ac:dyDescent="0.2">
      <c r="A209" s="142"/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</row>
    <row r="210" spans="1:26" ht="12.75" customHeight="1" x14ac:dyDescent="0.2">
      <c r="A210" s="142"/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</row>
    <row r="211" spans="1:26" ht="12.75" customHeight="1" x14ac:dyDescent="0.2">
      <c r="A211" s="142"/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</row>
    <row r="212" spans="1:26" ht="12.75" customHeight="1" x14ac:dyDescent="0.2">
      <c r="A212" s="142"/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</row>
    <row r="213" spans="1:26" ht="12.75" customHeight="1" x14ac:dyDescent="0.2">
      <c r="A213" s="142"/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</row>
    <row r="214" spans="1:26" ht="12.75" customHeight="1" x14ac:dyDescent="0.2">
      <c r="A214" s="142"/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</row>
    <row r="215" spans="1:26" ht="12.75" customHeight="1" x14ac:dyDescent="0.2">
      <c r="A215" s="142"/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</row>
    <row r="216" spans="1:26" ht="12.75" customHeight="1" x14ac:dyDescent="0.2">
      <c r="A216" s="142"/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</row>
    <row r="217" spans="1:26" ht="12.75" customHeight="1" x14ac:dyDescent="0.2">
      <c r="A217" s="142"/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</row>
    <row r="218" spans="1:26" ht="12.75" customHeight="1" x14ac:dyDescent="0.2">
      <c r="A218" s="142"/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</row>
    <row r="219" spans="1:26" ht="12.75" customHeight="1" x14ac:dyDescent="0.2">
      <c r="A219" s="142"/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</row>
    <row r="220" spans="1:26" ht="12.75" customHeight="1" x14ac:dyDescent="0.2">
      <c r="A220" s="142"/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</row>
    <row r="221" spans="1:26" ht="12.75" customHeight="1" x14ac:dyDescent="0.2">
      <c r="A221" s="142"/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</row>
    <row r="222" spans="1:26" ht="12.75" customHeight="1" x14ac:dyDescent="0.2">
      <c r="A222" s="142"/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</row>
    <row r="223" spans="1:26" ht="12.75" customHeight="1" x14ac:dyDescent="0.2">
      <c r="A223" s="142"/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</row>
    <row r="224" spans="1:26" ht="12.75" customHeight="1" x14ac:dyDescent="0.2">
      <c r="A224" s="142"/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</row>
    <row r="225" spans="1:26" ht="12.75" customHeight="1" x14ac:dyDescent="0.2">
      <c r="A225" s="142"/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</row>
    <row r="226" spans="1:26" ht="12.75" customHeight="1" x14ac:dyDescent="0.2">
      <c r="A226" s="142"/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</row>
    <row r="227" spans="1:26" ht="12.75" customHeight="1" x14ac:dyDescent="0.2">
      <c r="A227" s="142"/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</row>
    <row r="228" spans="1:26" ht="12.75" customHeight="1" x14ac:dyDescent="0.2">
      <c r="A228" s="142"/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</row>
    <row r="229" spans="1:26" ht="12.75" customHeight="1" x14ac:dyDescent="0.2">
      <c r="A229" s="142"/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</row>
    <row r="230" spans="1:26" ht="12.75" customHeight="1" x14ac:dyDescent="0.2">
      <c r="A230" s="142"/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</row>
    <row r="231" spans="1:26" ht="12.75" customHeight="1" x14ac:dyDescent="0.2">
      <c r="A231" s="142"/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</row>
    <row r="232" spans="1:26" ht="12.75" customHeight="1" x14ac:dyDescent="0.2">
      <c r="A232" s="142"/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</row>
    <row r="233" spans="1:26" ht="12.75" customHeight="1" x14ac:dyDescent="0.2">
      <c r="A233" s="142"/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</row>
    <row r="234" spans="1:26" ht="12.75" customHeight="1" x14ac:dyDescent="0.2">
      <c r="A234" s="142"/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</row>
    <row r="235" spans="1:26" ht="12.75" customHeight="1" x14ac:dyDescent="0.2">
      <c r="A235" s="142"/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</row>
    <row r="236" spans="1:26" ht="12.75" customHeight="1" x14ac:dyDescent="0.2">
      <c r="A236" s="142"/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</row>
    <row r="237" spans="1:26" ht="12.75" customHeight="1" x14ac:dyDescent="0.2">
      <c r="A237" s="142"/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</row>
    <row r="238" spans="1:26" ht="12.75" customHeight="1" x14ac:dyDescent="0.2">
      <c r="A238" s="142"/>
      <c r="B238" s="142"/>
      <c r="C238" s="142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</row>
    <row r="239" spans="1:26" ht="12.75" customHeight="1" x14ac:dyDescent="0.2">
      <c r="A239" s="142"/>
      <c r="B239" s="142"/>
      <c r="C239" s="142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</row>
    <row r="240" spans="1:26" ht="12.75" customHeight="1" x14ac:dyDescent="0.2">
      <c r="A240" s="142"/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</row>
    <row r="241" spans="1:26" ht="12.75" customHeight="1" x14ac:dyDescent="0.2">
      <c r="A241" s="142"/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</row>
    <row r="242" spans="1:26" ht="12.75" customHeight="1" x14ac:dyDescent="0.2">
      <c r="A242" s="142"/>
      <c r="B242" s="142"/>
      <c r="C242" s="142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</row>
    <row r="243" spans="1:26" ht="12.75" customHeight="1" x14ac:dyDescent="0.2">
      <c r="A243" s="142"/>
      <c r="B243" s="142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</row>
    <row r="244" spans="1:26" ht="12.75" customHeight="1" x14ac:dyDescent="0.2">
      <c r="A244" s="142"/>
      <c r="B244" s="142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</row>
    <row r="245" spans="1:26" ht="12.75" customHeight="1" x14ac:dyDescent="0.2">
      <c r="A245" s="142"/>
      <c r="B245" s="142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</row>
    <row r="246" spans="1:26" ht="12.75" customHeight="1" x14ac:dyDescent="0.2">
      <c r="A246" s="142"/>
      <c r="B246" s="142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</row>
    <row r="247" spans="1:26" ht="12.75" customHeight="1" x14ac:dyDescent="0.2">
      <c r="A247" s="142"/>
      <c r="B247" s="142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</row>
    <row r="248" spans="1:26" ht="12.75" customHeight="1" x14ac:dyDescent="0.2">
      <c r="A248" s="142"/>
      <c r="B248" s="142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</row>
    <row r="249" spans="1:26" ht="12.75" customHeight="1" x14ac:dyDescent="0.2">
      <c r="A249" s="142"/>
      <c r="B249" s="142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</row>
    <row r="250" spans="1:26" ht="12.75" customHeight="1" x14ac:dyDescent="0.2">
      <c r="A250" s="142"/>
      <c r="B250" s="142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</row>
    <row r="251" spans="1:26" ht="12.75" customHeight="1" x14ac:dyDescent="0.2">
      <c r="A251" s="142"/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</row>
    <row r="252" spans="1:26" ht="12.75" customHeight="1" x14ac:dyDescent="0.2">
      <c r="A252" s="142"/>
      <c r="B252" s="142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</row>
    <row r="253" spans="1:26" ht="12.75" customHeight="1" x14ac:dyDescent="0.2">
      <c r="A253" s="142"/>
      <c r="B253" s="142"/>
      <c r="C253" s="142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</row>
    <row r="254" spans="1:26" ht="12.75" customHeight="1" x14ac:dyDescent="0.2">
      <c r="A254" s="142"/>
      <c r="B254" s="142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</row>
    <row r="255" spans="1:26" ht="12.75" customHeight="1" x14ac:dyDescent="0.2">
      <c r="A255" s="142"/>
      <c r="B255" s="142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</row>
    <row r="256" spans="1:26" ht="12.75" customHeight="1" x14ac:dyDescent="0.2">
      <c r="A256" s="142"/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</row>
    <row r="257" spans="1:26" ht="12.75" customHeight="1" x14ac:dyDescent="0.2">
      <c r="A257" s="142"/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</row>
    <row r="258" spans="1:26" ht="12.75" customHeight="1" x14ac:dyDescent="0.2">
      <c r="A258" s="142"/>
      <c r="B258" s="142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</row>
    <row r="259" spans="1:26" ht="12.75" customHeight="1" x14ac:dyDescent="0.2">
      <c r="A259" s="142"/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</row>
    <row r="260" spans="1:26" ht="12.75" customHeight="1" x14ac:dyDescent="0.2">
      <c r="A260" s="142"/>
      <c r="B260" s="142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</row>
    <row r="261" spans="1:26" ht="12.75" customHeight="1" x14ac:dyDescent="0.2">
      <c r="A261" s="142"/>
      <c r="B261" s="142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</row>
    <row r="262" spans="1:26" ht="12.75" customHeight="1" x14ac:dyDescent="0.2">
      <c r="A262" s="142"/>
      <c r="B262" s="142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</row>
    <row r="263" spans="1:26" ht="12.75" customHeight="1" x14ac:dyDescent="0.2">
      <c r="A263" s="142"/>
      <c r="B263" s="142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</row>
    <row r="264" spans="1:26" ht="12.75" customHeight="1" x14ac:dyDescent="0.2">
      <c r="A264" s="142"/>
      <c r="B264" s="142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</row>
    <row r="265" spans="1:26" ht="12.75" customHeight="1" x14ac:dyDescent="0.2">
      <c r="A265" s="142"/>
      <c r="B265" s="142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</row>
    <row r="266" spans="1:26" ht="12.75" customHeight="1" x14ac:dyDescent="0.2">
      <c r="A266" s="142"/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</row>
    <row r="267" spans="1:26" ht="12.75" customHeight="1" x14ac:dyDescent="0.2">
      <c r="A267" s="142"/>
      <c r="B267" s="142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</row>
    <row r="268" spans="1:26" ht="12.75" customHeight="1" x14ac:dyDescent="0.2">
      <c r="A268" s="142"/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</row>
    <row r="269" spans="1:26" ht="12.75" customHeight="1" x14ac:dyDescent="0.2">
      <c r="A269" s="142"/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</row>
    <row r="270" spans="1:26" ht="12.75" customHeight="1" x14ac:dyDescent="0.2">
      <c r="A270" s="142"/>
      <c r="B270" s="142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</row>
    <row r="271" spans="1:26" ht="12.75" customHeight="1" x14ac:dyDescent="0.2">
      <c r="A271" s="142"/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</row>
    <row r="272" spans="1:26" ht="12.75" customHeight="1" x14ac:dyDescent="0.2">
      <c r="A272" s="142"/>
      <c r="B272" s="142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</row>
    <row r="273" spans="1:26" ht="12.75" customHeight="1" x14ac:dyDescent="0.2">
      <c r="A273" s="142"/>
      <c r="B273" s="142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</row>
    <row r="274" spans="1:26" ht="12.75" customHeight="1" x14ac:dyDescent="0.2">
      <c r="A274" s="142"/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</row>
    <row r="275" spans="1:26" ht="12.75" customHeight="1" x14ac:dyDescent="0.2">
      <c r="A275" s="142"/>
      <c r="B275" s="142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</row>
    <row r="276" spans="1:26" ht="12.75" customHeight="1" x14ac:dyDescent="0.2">
      <c r="A276" s="142"/>
      <c r="B276" s="142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</row>
    <row r="277" spans="1:26" ht="12.75" customHeight="1" x14ac:dyDescent="0.2">
      <c r="A277" s="142"/>
      <c r="B277" s="142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</row>
    <row r="278" spans="1:26" ht="12.75" customHeight="1" x14ac:dyDescent="0.2">
      <c r="A278" s="142"/>
      <c r="B278" s="142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</row>
    <row r="279" spans="1:26" ht="12.75" customHeight="1" x14ac:dyDescent="0.2">
      <c r="A279" s="142"/>
      <c r="B279" s="142"/>
      <c r="C279" s="142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</row>
    <row r="280" spans="1:26" ht="12.75" customHeight="1" x14ac:dyDescent="0.2">
      <c r="A280" s="142"/>
      <c r="B280" s="142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</row>
    <row r="281" spans="1:26" ht="12.75" customHeight="1" x14ac:dyDescent="0.2">
      <c r="A281" s="142"/>
      <c r="B281" s="142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</row>
    <row r="282" spans="1:26" ht="12.75" customHeight="1" x14ac:dyDescent="0.2">
      <c r="A282" s="142"/>
      <c r="B282" s="142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</row>
    <row r="283" spans="1:26" ht="12.75" customHeight="1" x14ac:dyDescent="0.2">
      <c r="A283" s="142"/>
      <c r="B283" s="142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</row>
    <row r="284" spans="1:26" ht="12.75" customHeight="1" x14ac:dyDescent="0.2">
      <c r="A284" s="142"/>
      <c r="B284" s="142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</row>
    <row r="285" spans="1:26" ht="12.75" customHeight="1" x14ac:dyDescent="0.2">
      <c r="A285" s="142"/>
      <c r="B285" s="142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</row>
    <row r="286" spans="1:26" ht="12.75" customHeight="1" x14ac:dyDescent="0.2">
      <c r="A286" s="142"/>
      <c r="B286" s="142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</row>
    <row r="287" spans="1:26" ht="12.75" customHeight="1" x14ac:dyDescent="0.2">
      <c r="A287" s="142"/>
      <c r="B287" s="142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</row>
    <row r="288" spans="1:26" ht="12.75" customHeight="1" x14ac:dyDescent="0.2">
      <c r="A288" s="142"/>
      <c r="B288" s="142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</row>
    <row r="289" spans="1:26" ht="12.75" customHeight="1" x14ac:dyDescent="0.2">
      <c r="A289" s="142"/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</row>
    <row r="290" spans="1:26" ht="12.75" customHeight="1" x14ac:dyDescent="0.2">
      <c r="A290" s="142"/>
      <c r="B290" s="142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</row>
    <row r="291" spans="1:26" ht="12.75" customHeight="1" x14ac:dyDescent="0.2">
      <c r="A291" s="142"/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</row>
    <row r="292" spans="1:26" ht="12.75" customHeight="1" x14ac:dyDescent="0.2">
      <c r="A292" s="142"/>
      <c r="B292" s="142"/>
      <c r="C292" s="142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</row>
    <row r="293" spans="1:26" ht="12.75" customHeight="1" x14ac:dyDescent="0.2">
      <c r="A293" s="142"/>
      <c r="B293" s="142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</row>
    <row r="294" spans="1:26" ht="12.75" customHeight="1" x14ac:dyDescent="0.2">
      <c r="A294" s="142"/>
      <c r="B294" s="142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</row>
    <row r="295" spans="1:26" ht="12.75" customHeight="1" x14ac:dyDescent="0.2">
      <c r="A295" s="142"/>
      <c r="B295" s="142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</row>
    <row r="296" spans="1:26" ht="12.75" customHeight="1" x14ac:dyDescent="0.2">
      <c r="A296" s="142"/>
      <c r="B296" s="142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</row>
    <row r="297" spans="1:26" ht="12.75" customHeight="1" x14ac:dyDescent="0.2">
      <c r="A297" s="142"/>
      <c r="B297" s="142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</row>
    <row r="298" spans="1:26" ht="12.75" customHeight="1" x14ac:dyDescent="0.2">
      <c r="A298" s="142"/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</row>
    <row r="299" spans="1:26" ht="12.75" customHeight="1" x14ac:dyDescent="0.2">
      <c r="A299" s="142"/>
      <c r="B299" s="142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</row>
    <row r="300" spans="1:26" ht="12.75" customHeight="1" x14ac:dyDescent="0.2">
      <c r="A300" s="142"/>
      <c r="B300" s="142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</row>
    <row r="301" spans="1:26" ht="12.75" customHeight="1" x14ac:dyDescent="0.2">
      <c r="A301" s="142"/>
      <c r="B301" s="142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</row>
    <row r="302" spans="1:26" ht="12.75" customHeight="1" x14ac:dyDescent="0.2">
      <c r="A302" s="142"/>
      <c r="B302" s="142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</row>
    <row r="303" spans="1:26" ht="12.75" customHeight="1" x14ac:dyDescent="0.2">
      <c r="A303" s="142"/>
      <c r="B303" s="142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</row>
    <row r="304" spans="1:26" ht="12.75" customHeight="1" x14ac:dyDescent="0.2">
      <c r="A304" s="142"/>
      <c r="B304" s="142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</row>
    <row r="305" spans="1:26" ht="12.75" customHeight="1" x14ac:dyDescent="0.2">
      <c r="A305" s="142"/>
      <c r="B305" s="142"/>
      <c r="C305" s="142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</row>
    <row r="306" spans="1:26" ht="12.75" customHeight="1" x14ac:dyDescent="0.2">
      <c r="A306" s="142"/>
      <c r="B306" s="142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</row>
    <row r="307" spans="1:26" ht="12.75" customHeight="1" x14ac:dyDescent="0.2">
      <c r="A307" s="142"/>
      <c r="B307" s="142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</row>
    <row r="308" spans="1:26" ht="12.75" customHeight="1" x14ac:dyDescent="0.2">
      <c r="A308" s="142"/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</row>
    <row r="309" spans="1:26" ht="12.75" customHeight="1" x14ac:dyDescent="0.2">
      <c r="A309" s="142"/>
      <c r="B309" s="142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</row>
    <row r="310" spans="1:26" ht="12.75" customHeight="1" x14ac:dyDescent="0.2">
      <c r="A310" s="142"/>
      <c r="B310" s="142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</row>
    <row r="311" spans="1:26" ht="12.75" customHeight="1" x14ac:dyDescent="0.2">
      <c r="A311" s="142"/>
      <c r="B311" s="142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</row>
    <row r="312" spans="1:26" ht="12.75" customHeight="1" x14ac:dyDescent="0.2">
      <c r="A312" s="142"/>
      <c r="B312" s="142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</row>
    <row r="313" spans="1:26" ht="12.75" customHeight="1" x14ac:dyDescent="0.2">
      <c r="A313" s="142"/>
      <c r="B313" s="142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</row>
    <row r="314" spans="1:26" ht="12.75" customHeight="1" x14ac:dyDescent="0.2">
      <c r="A314" s="142"/>
      <c r="B314" s="142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</row>
    <row r="315" spans="1:26" ht="12.75" customHeight="1" x14ac:dyDescent="0.2">
      <c r="A315" s="142"/>
      <c r="B315" s="142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</row>
    <row r="316" spans="1:26" ht="12.75" customHeight="1" x14ac:dyDescent="0.2">
      <c r="A316" s="142"/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</row>
    <row r="317" spans="1:26" ht="12.75" customHeight="1" x14ac:dyDescent="0.2">
      <c r="A317" s="142"/>
      <c r="B317" s="142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</row>
    <row r="318" spans="1:26" ht="12.75" customHeight="1" x14ac:dyDescent="0.2">
      <c r="A318" s="142"/>
      <c r="B318" s="142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</row>
    <row r="319" spans="1:26" ht="12.75" customHeight="1" x14ac:dyDescent="0.2">
      <c r="A319" s="142"/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</row>
    <row r="320" spans="1:26" ht="12.75" customHeight="1" x14ac:dyDescent="0.2">
      <c r="A320" s="142"/>
      <c r="B320" s="142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</row>
    <row r="321" spans="1:26" ht="12.75" customHeight="1" x14ac:dyDescent="0.2">
      <c r="A321" s="142"/>
      <c r="B321" s="142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</row>
    <row r="322" spans="1:26" ht="12.75" customHeight="1" x14ac:dyDescent="0.2">
      <c r="A322" s="142"/>
      <c r="B322" s="142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</row>
    <row r="323" spans="1:26" ht="12.75" customHeight="1" x14ac:dyDescent="0.2">
      <c r="A323" s="142"/>
      <c r="B323" s="142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</row>
    <row r="324" spans="1:26" ht="12.75" customHeight="1" x14ac:dyDescent="0.2">
      <c r="A324" s="142"/>
      <c r="B324" s="142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</row>
    <row r="325" spans="1:26" ht="12.75" customHeight="1" x14ac:dyDescent="0.2">
      <c r="A325" s="142"/>
      <c r="B325" s="142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</row>
    <row r="326" spans="1:26" ht="12.75" customHeight="1" x14ac:dyDescent="0.2">
      <c r="A326" s="142"/>
      <c r="B326" s="142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</row>
    <row r="327" spans="1:26" ht="12.75" customHeight="1" x14ac:dyDescent="0.2">
      <c r="A327" s="142"/>
      <c r="B327" s="142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</row>
    <row r="328" spans="1:26" ht="12.75" customHeight="1" x14ac:dyDescent="0.2">
      <c r="A328" s="142"/>
      <c r="B328" s="142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</row>
    <row r="329" spans="1:26" ht="12.75" customHeight="1" x14ac:dyDescent="0.2">
      <c r="A329" s="142"/>
      <c r="B329" s="142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</row>
    <row r="330" spans="1:26" ht="12.75" customHeight="1" x14ac:dyDescent="0.2">
      <c r="A330" s="142"/>
      <c r="B330" s="142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</row>
    <row r="331" spans="1:26" ht="12.75" customHeight="1" x14ac:dyDescent="0.2">
      <c r="A331" s="142"/>
      <c r="B331" s="142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</row>
    <row r="332" spans="1:26" ht="12.75" customHeight="1" x14ac:dyDescent="0.2">
      <c r="A332" s="142"/>
      <c r="B332" s="142"/>
      <c r="C332" s="142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</row>
    <row r="333" spans="1:26" ht="12.75" customHeight="1" x14ac:dyDescent="0.2">
      <c r="A333" s="142"/>
      <c r="B333" s="142"/>
      <c r="C333" s="142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</row>
    <row r="334" spans="1:26" ht="12.75" customHeight="1" x14ac:dyDescent="0.2">
      <c r="A334" s="142"/>
      <c r="B334" s="142"/>
      <c r="C334" s="142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</row>
    <row r="335" spans="1:26" ht="12.75" customHeight="1" x14ac:dyDescent="0.2">
      <c r="A335" s="142"/>
      <c r="B335" s="142"/>
      <c r="C335" s="142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</row>
    <row r="336" spans="1:26" ht="12.75" customHeight="1" x14ac:dyDescent="0.2">
      <c r="A336" s="142"/>
      <c r="B336" s="142"/>
      <c r="C336" s="142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</row>
    <row r="337" spans="1:26" ht="12.75" customHeight="1" x14ac:dyDescent="0.2">
      <c r="A337" s="142"/>
      <c r="B337" s="142"/>
      <c r="C337" s="142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</row>
    <row r="338" spans="1:26" ht="12.75" customHeight="1" x14ac:dyDescent="0.2">
      <c r="A338" s="142"/>
      <c r="B338" s="142"/>
      <c r="C338" s="142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</row>
    <row r="339" spans="1:26" ht="12.75" customHeight="1" x14ac:dyDescent="0.2">
      <c r="A339" s="142"/>
      <c r="B339" s="142"/>
      <c r="C339" s="142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</row>
    <row r="340" spans="1:26" ht="12.75" customHeight="1" x14ac:dyDescent="0.2">
      <c r="A340" s="142"/>
      <c r="B340" s="142"/>
      <c r="C340" s="142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</row>
    <row r="341" spans="1:26" ht="12.75" customHeight="1" x14ac:dyDescent="0.2">
      <c r="A341" s="142"/>
      <c r="B341" s="142"/>
      <c r="C341" s="142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</row>
    <row r="342" spans="1:26" ht="12.75" customHeight="1" x14ac:dyDescent="0.2">
      <c r="A342" s="142"/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</row>
    <row r="343" spans="1:26" ht="12.75" customHeight="1" x14ac:dyDescent="0.2">
      <c r="A343" s="142"/>
      <c r="B343" s="142"/>
      <c r="C343" s="142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</row>
    <row r="344" spans="1:26" ht="12.75" customHeight="1" x14ac:dyDescent="0.2">
      <c r="A344" s="142"/>
      <c r="B344" s="142"/>
      <c r="C344" s="142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</row>
    <row r="345" spans="1:26" ht="12.75" customHeight="1" x14ac:dyDescent="0.2">
      <c r="A345" s="142"/>
      <c r="B345" s="142"/>
      <c r="C345" s="142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</row>
    <row r="346" spans="1:26" ht="12.75" customHeight="1" x14ac:dyDescent="0.2">
      <c r="A346" s="142"/>
      <c r="B346" s="142"/>
      <c r="C346" s="142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</row>
    <row r="347" spans="1:26" ht="12.75" customHeight="1" x14ac:dyDescent="0.2">
      <c r="A347" s="142"/>
      <c r="B347" s="142"/>
      <c r="C347" s="142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</row>
    <row r="348" spans="1:26" ht="12.75" customHeight="1" x14ac:dyDescent="0.2">
      <c r="A348" s="142"/>
      <c r="B348" s="142"/>
      <c r="C348" s="142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</row>
    <row r="349" spans="1:26" ht="12.75" customHeight="1" x14ac:dyDescent="0.2">
      <c r="A349" s="142"/>
      <c r="B349" s="142"/>
      <c r="C349" s="142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</row>
    <row r="350" spans="1:26" ht="12.75" customHeight="1" x14ac:dyDescent="0.2">
      <c r="A350" s="142"/>
      <c r="B350" s="142"/>
      <c r="C350" s="142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</row>
    <row r="351" spans="1:26" ht="12.75" customHeight="1" x14ac:dyDescent="0.2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</row>
    <row r="352" spans="1:26" ht="12.75" customHeight="1" x14ac:dyDescent="0.2">
      <c r="A352" s="142"/>
      <c r="B352" s="142"/>
      <c r="C352" s="142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</row>
    <row r="353" spans="1:26" ht="12.75" customHeight="1" x14ac:dyDescent="0.2">
      <c r="A353" s="142"/>
      <c r="B353" s="142"/>
      <c r="C353" s="142"/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</row>
    <row r="354" spans="1:26" ht="12.75" customHeight="1" x14ac:dyDescent="0.2">
      <c r="A354" s="142"/>
      <c r="B354" s="142"/>
      <c r="C354" s="142"/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</row>
    <row r="355" spans="1:26" ht="12.75" customHeight="1" x14ac:dyDescent="0.2">
      <c r="A355" s="142"/>
      <c r="B355" s="142"/>
      <c r="C355" s="142"/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</row>
    <row r="356" spans="1:26" ht="12.75" customHeight="1" x14ac:dyDescent="0.2">
      <c r="A356" s="142"/>
      <c r="B356" s="142"/>
      <c r="C356" s="142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</row>
    <row r="357" spans="1:26" ht="12.75" customHeight="1" x14ac:dyDescent="0.2">
      <c r="A357" s="142"/>
      <c r="B357" s="142"/>
      <c r="C357" s="142"/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</row>
    <row r="358" spans="1:26" ht="12.75" customHeight="1" x14ac:dyDescent="0.2">
      <c r="A358" s="142"/>
      <c r="B358" s="142"/>
      <c r="C358" s="142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</row>
    <row r="359" spans="1:26" ht="12.75" customHeight="1" x14ac:dyDescent="0.2">
      <c r="A359" s="142"/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</row>
    <row r="360" spans="1:26" ht="12.75" customHeight="1" x14ac:dyDescent="0.2">
      <c r="A360" s="142"/>
      <c r="B360" s="142"/>
      <c r="C360" s="142"/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</row>
    <row r="361" spans="1:26" ht="12.75" customHeight="1" x14ac:dyDescent="0.2">
      <c r="A361" s="142"/>
      <c r="B361" s="142"/>
      <c r="C361" s="142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</row>
    <row r="362" spans="1:26" ht="12.75" customHeight="1" x14ac:dyDescent="0.2">
      <c r="A362" s="142"/>
      <c r="B362" s="142"/>
      <c r="C362" s="142"/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</row>
    <row r="363" spans="1:26" ht="12.75" customHeight="1" x14ac:dyDescent="0.2">
      <c r="A363" s="142"/>
      <c r="B363" s="142"/>
      <c r="C363" s="142"/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</row>
    <row r="364" spans="1:26" ht="12.75" customHeight="1" x14ac:dyDescent="0.2">
      <c r="A364" s="142"/>
      <c r="B364" s="142"/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</row>
    <row r="365" spans="1:26" ht="12.75" customHeight="1" x14ac:dyDescent="0.2">
      <c r="A365" s="142"/>
      <c r="B365" s="142"/>
      <c r="C365" s="142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</row>
    <row r="366" spans="1:26" ht="12.75" customHeight="1" x14ac:dyDescent="0.2">
      <c r="A366" s="142"/>
      <c r="B366" s="142"/>
      <c r="C366" s="142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</row>
    <row r="367" spans="1:26" ht="12.75" customHeight="1" x14ac:dyDescent="0.2">
      <c r="A367" s="142"/>
      <c r="B367" s="142"/>
      <c r="C367" s="142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</row>
    <row r="368" spans="1:26" ht="12.75" customHeight="1" x14ac:dyDescent="0.2">
      <c r="A368" s="142"/>
      <c r="B368" s="142"/>
      <c r="C368" s="142"/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</row>
    <row r="369" spans="1:26" ht="12.75" customHeight="1" x14ac:dyDescent="0.2">
      <c r="A369" s="142"/>
      <c r="B369" s="142"/>
      <c r="C369" s="142"/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</row>
    <row r="370" spans="1:26" ht="12.75" customHeight="1" x14ac:dyDescent="0.2">
      <c r="A370" s="142"/>
      <c r="B370" s="142"/>
      <c r="C370" s="142"/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2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</row>
    <row r="371" spans="1:26" ht="12.75" customHeight="1" x14ac:dyDescent="0.2">
      <c r="A371" s="142"/>
      <c r="B371" s="142"/>
      <c r="C371" s="142"/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</row>
    <row r="372" spans="1:26" ht="12.75" customHeight="1" x14ac:dyDescent="0.2">
      <c r="A372" s="142"/>
      <c r="B372" s="142"/>
      <c r="C372" s="142"/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</row>
    <row r="373" spans="1:26" ht="12.75" customHeight="1" x14ac:dyDescent="0.2">
      <c r="A373" s="142"/>
      <c r="B373" s="142"/>
      <c r="C373" s="142"/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2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</row>
    <row r="374" spans="1:26" ht="12.75" customHeight="1" x14ac:dyDescent="0.2">
      <c r="A374" s="142"/>
      <c r="B374" s="142"/>
      <c r="C374" s="142"/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</row>
    <row r="375" spans="1:26" ht="12.75" customHeight="1" x14ac:dyDescent="0.2">
      <c r="A375" s="142"/>
      <c r="B375" s="142"/>
      <c r="C375" s="142"/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</row>
    <row r="376" spans="1:26" ht="12.75" customHeight="1" x14ac:dyDescent="0.2">
      <c r="A376" s="142"/>
      <c r="B376" s="142"/>
      <c r="C376" s="142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</row>
    <row r="377" spans="1:26" ht="12.75" customHeight="1" x14ac:dyDescent="0.2">
      <c r="A377" s="142"/>
      <c r="B377" s="142"/>
      <c r="C377" s="142"/>
      <c r="D377" s="142"/>
      <c r="E377" s="142"/>
      <c r="F377" s="142"/>
      <c r="G377" s="142"/>
      <c r="H377" s="142"/>
      <c r="I377" s="142"/>
      <c r="J377" s="142"/>
      <c r="K377" s="142"/>
      <c r="L377" s="142"/>
      <c r="M377" s="142"/>
      <c r="N377" s="142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</row>
    <row r="378" spans="1:26" ht="12.75" customHeight="1" x14ac:dyDescent="0.2">
      <c r="A378" s="142"/>
      <c r="B378" s="142"/>
      <c r="C378" s="142"/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2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</row>
    <row r="379" spans="1:26" ht="12.75" customHeight="1" x14ac:dyDescent="0.2">
      <c r="A379" s="142"/>
      <c r="B379" s="142"/>
      <c r="C379" s="142"/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</row>
    <row r="380" spans="1:26" ht="12.75" customHeight="1" x14ac:dyDescent="0.2">
      <c r="A380" s="142"/>
      <c r="B380" s="142"/>
      <c r="C380" s="142"/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2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</row>
    <row r="381" spans="1:26" ht="12.75" customHeight="1" x14ac:dyDescent="0.2">
      <c r="A381" s="142"/>
      <c r="B381" s="142"/>
      <c r="C381" s="142"/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2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</row>
    <row r="382" spans="1:26" ht="12.75" customHeight="1" x14ac:dyDescent="0.2">
      <c r="A382" s="142"/>
      <c r="B382" s="142"/>
      <c r="C382" s="142"/>
      <c r="D382" s="142"/>
      <c r="E382" s="142"/>
      <c r="F382" s="142"/>
      <c r="G382" s="142"/>
      <c r="H382" s="142"/>
      <c r="I382" s="142"/>
      <c r="J382" s="142"/>
      <c r="K382" s="142"/>
      <c r="L382" s="142"/>
      <c r="M382" s="142"/>
      <c r="N382" s="142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</row>
    <row r="383" spans="1:26" ht="12.75" customHeight="1" x14ac:dyDescent="0.2">
      <c r="A383" s="142"/>
      <c r="B383" s="142"/>
      <c r="C383" s="142"/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2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</row>
    <row r="384" spans="1:26" ht="12.75" customHeight="1" x14ac:dyDescent="0.2">
      <c r="A384" s="142"/>
      <c r="B384" s="142"/>
      <c r="C384" s="142"/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42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</row>
    <row r="385" spans="1:26" ht="12.75" customHeight="1" x14ac:dyDescent="0.2">
      <c r="A385" s="142"/>
      <c r="B385" s="142"/>
      <c r="C385" s="142"/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42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</row>
    <row r="386" spans="1:26" ht="12.75" customHeight="1" x14ac:dyDescent="0.2">
      <c r="A386" s="142"/>
      <c r="B386" s="142"/>
      <c r="C386" s="142"/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</row>
    <row r="387" spans="1:26" ht="12.75" customHeight="1" x14ac:dyDescent="0.2">
      <c r="A387" s="142"/>
      <c r="B387" s="142"/>
      <c r="C387" s="142"/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</row>
    <row r="388" spans="1:26" ht="12.75" customHeight="1" x14ac:dyDescent="0.2">
      <c r="A388" s="142"/>
      <c r="B388" s="142"/>
      <c r="C388" s="142"/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2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</row>
    <row r="389" spans="1:26" ht="12.75" customHeight="1" x14ac:dyDescent="0.2">
      <c r="A389" s="142"/>
      <c r="B389" s="142"/>
      <c r="C389" s="142"/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2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</row>
    <row r="390" spans="1:26" ht="12.75" customHeight="1" x14ac:dyDescent="0.2">
      <c r="A390" s="142"/>
      <c r="B390" s="142"/>
      <c r="C390" s="142"/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</row>
    <row r="391" spans="1:26" ht="12.75" customHeight="1" x14ac:dyDescent="0.2">
      <c r="A391" s="142"/>
      <c r="B391" s="142"/>
      <c r="C391" s="142"/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2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</row>
    <row r="392" spans="1:26" ht="12.75" customHeight="1" x14ac:dyDescent="0.2">
      <c r="A392" s="142"/>
      <c r="B392" s="142"/>
      <c r="C392" s="142"/>
      <c r="D392" s="142"/>
      <c r="E392" s="142"/>
      <c r="F392" s="142"/>
      <c r="G392" s="142"/>
      <c r="H392" s="142"/>
      <c r="I392" s="142"/>
      <c r="J392" s="142"/>
      <c r="K392" s="142"/>
      <c r="L392" s="142"/>
      <c r="M392" s="142"/>
      <c r="N392" s="142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</row>
    <row r="393" spans="1:26" ht="12.75" customHeight="1" x14ac:dyDescent="0.2">
      <c r="A393" s="142"/>
      <c r="B393" s="142"/>
      <c r="C393" s="142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</row>
    <row r="394" spans="1:26" ht="12.75" customHeight="1" x14ac:dyDescent="0.2">
      <c r="A394" s="142"/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</row>
    <row r="395" spans="1:26" ht="12.75" customHeight="1" x14ac:dyDescent="0.2">
      <c r="A395" s="142"/>
      <c r="B395" s="142"/>
      <c r="C395" s="142"/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2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</row>
    <row r="396" spans="1:26" ht="12.75" customHeight="1" x14ac:dyDescent="0.2">
      <c r="A396" s="142"/>
      <c r="B396" s="142"/>
      <c r="C396" s="142"/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2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</row>
    <row r="397" spans="1:26" ht="12.75" customHeight="1" x14ac:dyDescent="0.2">
      <c r="A397" s="142"/>
      <c r="B397" s="142"/>
      <c r="C397" s="142"/>
      <c r="D397" s="142"/>
      <c r="E397" s="142"/>
      <c r="F397" s="142"/>
      <c r="G397" s="142"/>
      <c r="H397" s="142"/>
      <c r="I397" s="142"/>
      <c r="J397" s="142"/>
      <c r="K397" s="142"/>
      <c r="L397" s="142"/>
      <c r="M397" s="142"/>
      <c r="N397" s="142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</row>
    <row r="398" spans="1:26" ht="12.75" customHeight="1" x14ac:dyDescent="0.2">
      <c r="A398" s="142"/>
      <c r="B398" s="142"/>
      <c r="C398" s="142"/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42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</row>
    <row r="399" spans="1:26" ht="12.75" customHeight="1" x14ac:dyDescent="0.2">
      <c r="A399" s="142"/>
      <c r="B399" s="142"/>
      <c r="C399" s="142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</row>
    <row r="400" spans="1:26" ht="12.75" customHeight="1" x14ac:dyDescent="0.2">
      <c r="A400" s="142"/>
      <c r="B400" s="142"/>
      <c r="C400" s="142"/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</row>
    <row r="401" spans="1:26" ht="12.75" customHeight="1" x14ac:dyDescent="0.2">
      <c r="A401" s="142"/>
      <c r="B401" s="142"/>
      <c r="C401" s="142"/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</row>
    <row r="402" spans="1:26" ht="12.75" customHeight="1" x14ac:dyDescent="0.2">
      <c r="A402" s="142"/>
      <c r="B402" s="142"/>
      <c r="C402" s="142"/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2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</row>
    <row r="403" spans="1:26" ht="12.75" customHeight="1" x14ac:dyDescent="0.2">
      <c r="A403" s="142"/>
      <c r="B403" s="142"/>
      <c r="C403" s="142"/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2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</row>
    <row r="404" spans="1:26" ht="12.75" customHeight="1" x14ac:dyDescent="0.2">
      <c r="A404" s="142"/>
      <c r="B404" s="142"/>
      <c r="C404" s="142"/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2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</row>
    <row r="405" spans="1:26" ht="12.75" customHeight="1" x14ac:dyDescent="0.2">
      <c r="A405" s="142"/>
      <c r="B405" s="142"/>
      <c r="C405" s="142"/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2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</row>
    <row r="406" spans="1:26" ht="12.75" customHeight="1" x14ac:dyDescent="0.2">
      <c r="A406" s="142"/>
      <c r="B406" s="142"/>
      <c r="C406" s="142"/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2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</row>
    <row r="407" spans="1:26" ht="12.75" customHeight="1" x14ac:dyDescent="0.2">
      <c r="A407" s="142"/>
      <c r="B407" s="142"/>
      <c r="C407" s="142"/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2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</row>
    <row r="408" spans="1:26" ht="12.75" customHeight="1" x14ac:dyDescent="0.2">
      <c r="A408" s="142"/>
      <c r="B408" s="142"/>
      <c r="C408" s="142"/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2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</row>
    <row r="409" spans="1:26" ht="12.75" customHeight="1" x14ac:dyDescent="0.2">
      <c r="A409" s="142"/>
      <c r="B409" s="142"/>
      <c r="C409" s="142"/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2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</row>
    <row r="410" spans="1:26" ht="12.75" customHeight="1" x14ac:dyDescent="0.2">
      <c r="A410" s="142"/>
      <c r="B410" s="142"/>
      <c r="C410" s="142"/>
      <c r="D410" s="142"/>
      <c r="E410" s="142"/>
      <c r="F410" s="142"/>
      <c r="G410" s="142"/>
      <c r="H410" s="142"/>
      <c r="I410" s="142"/>
      <c r="J410" s="142"/>
      <c r="K410" s="142"/>
      <c r="L410" s="142"/>
      <c r="M410" s="142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</row>
    <row r="411" spans="1:26" ht="12.75" customHeight="1" x14ac:dyDescent="0.2">
      <c r="A411" s="142"/>
      <c r="B411" s="142"/>
      <c r="C411" s="142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</row>
    <row r="412" spans="1:26" ht="12.75" customHeight="1" x14ac:dyDescent="0.2">
      <c r="A412" s="142"/>
      <c r="B412" s="142"/>
      <c r="C412" s="142"/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2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</row>
    <row r="413" spans="1:26" ht="12.75" customHeight="1" x14ac:dyDescent="0.2">
      <c r="A413" s="142"/>
      <c r="B413" s="142"/>
      <c r="C413" s="142"/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2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</row>
    <row r="414" spans="1:26" ht="12.75" customHeight="1" x14ac:dyDescent="0.2">
      <c r="A414" s="142"/>
      <c r="B414" s="142"/>
      <c r="C414" s="142"/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2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</row>
    <row r="415" spans="1:26" ht="12.75" customHeight="1" x14ac:dyDescent="0.2">
      <c r="A415" s="142"/>
      <c r="B415" s="142"/>
      <c r="C415" s="142"/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2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</row>
    <row r="416" spans="1:26" ht="12.75" customHeight="1" x14ac:dyDescent="0.2">
      <c r="A416" s="142"/>
      <c r="B416" s="142"/>
      <c r="C416" s="142"/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2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</row>
    <row r="417" spans="1:26" ht="12.75" customHeight="1" x14ac:dyDescent="0.2">
      <c r="A417" s="142"/>
      <c r="B417" s="142"/>
      <c r="C417" s="142"/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2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</row>
    <row r="418" spans="1:26" ht="12.75" customHeight="1" x14ac:dyDescent="0.2">
      <c r="A418" s="142"/>
      <c r="B418" s="142"/>
      <c r="C418" s="142"/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2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</row>
    <row r="419" spans="1:26" ht="12.75" customHeight="1" x14ac:dyDescent="0.2">
      <c r="A419" s="142"/>
      <c r="B419" s="142"/>
      <c r="C419" s="142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</row>
    <row r="420" spans="1:26" ht="12.75" customHeight="1" x14ac:dyDescent="0.2">
      <c r="A420" s="142"/>
      <c r="B420" s="142"/>
      <c r="C420" s="142"/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2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</row>
    <row r="421" spans="1:26" ht="12.75" customHeight="1" x14ac:dyDescent="0.2">
      <c r="A421" s="142"/>
      <c r="B421" s="142"/>
      <c r="C421" s="142"/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2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</row>
    <row r="422" spans="1:26" ht="12.75" customHeight="1" x14ac:dyDescent="0.2">
      <c r="A422" s="142"/>
      <c r="B422" s="142"/>
      <c r="C422" s="142"/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2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</row>
    <row r="423" spans="1:26" ht="12.75" customHeight="1" x14ac:dyDescent="0.2">
      <c r="A423" s="142"/>
      <c r="B423" s="142"/>
      <c r="C423" s="142"/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2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</row>
    <row r="424" spans="1:26" ht="12.75" customHeight="1" x14ac:dyDescent="0.2">
      <c r="A424" s="142"/>
      <c r="B424" s="142"/>
      <c r="C424" s="142"/>
      <c r="D424" s="142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</row>
    <row r="425" spans="1:26" ht="12.75" customHeight="1" x14ac:dyDescent="0.2">
      <c r="A425" s="142"/>
      <c r="B425" s="142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</row>
    <row r="426" spans="1:26" ht="12.75" customHeight="1" x14ac:dyDescent="0.2">
      <c r="A426" s="142"/>
      <c r="B426" s="142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</row>
    <row r="427" spans="1:26" ht="12.75" customHeight="1" x14ac:dyDescent="0.2">
      <c r="A427" s="142"/>
      <c r="B427" s="142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</row>
    <row r="428" spans="1:26" ht="12.75" customHeight="1" x14ac:dyDescent="0.2">
      <c r="A428" s="142"/>
      <c r="B428" s="142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</row>
    <row r="429" spans="1:26" ht="12.75" customHeight="1" x14ac:dyDescent="0.2">
      <c r="A429" s="142"/>
      <c r="B429" s="142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</row>
    <row r="430" spans="1:26" ht="12.75" customHeight="1" x14ac:dyDescent="0.2">
      <c r="A430" s="142"/>
      <c r="B430" s="142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</row>
    <row r="431" spans="1:26" ht="12.75" customHeight="1" x14ac:dyDescent="0.2">
      <c r="A431" s="142"/>
      <c r="B431" s="142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</row>
    <row r="432" spans="1:26" ht="12.75" customHeight="1" x14ac:dyDescent="0.2">
      <c r="A432" s="142"/>
      <c r="B432" s="142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</row>
    <row r="433" spans="1:26" ht="12.75" customHeight="1" x14ac:dyDescent="0.2">
      <c r="A433" s="142"/>
      <c r="B433" s="142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</row>
    <row r="434" spans="1:26" ht="12.75" customHeight="1" x14ac:dyDescent="0.2">
      <c r="A434" s="142"/>
      <c r="B434" s="142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</row>
    <row r="435" spans="1:26" ht="12.75" customHeight="1" x14ac:dyDescent="0.2">
      <c r="A435" s="142"/>
      <c r="B435" s="142"/>
      <c r="C435" s="142"/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</row>
    <row r="436" spans="1:26" ht="12.75" customHeight="1" x14ac:dyDescent="0.2">
      <c r="A436" s="142"/>
      <c r="B436" s="142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</row>
    <row r="437" spans="1:26" ht="12.75" customHeight="1" x14ac:dyDescent="0.2">
      <c r="A437" s="142"/>
      <c r="B437" s="142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</row>
    <row r="438" spans="1:26" ht="12.75" customHeight="1" x14ac:dyDescent="0.2">
      <c r="A438" s="142"/>
      <c r="B438" s="142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</row>
    <row r="439" spans="1:26" ht="12.75" customHeight="1" x14ac:dyDescent="0.2">
      <c r="A439" s="142"/>
      <c r="B439" s="142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</row>
    <row r="440" spans="1:26" ht="12.75" customHeight="1" x14ac:dyDescent="0.2">
      <c r="A440" s="142"/>
      <c r="B440" s="142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</row>
    <row r="441" spans="1:26" ht="12.75" customHeight="1" x14ac:dyDescent="0.2">
      <c r="A441" s="142"/>
      <c r="B441" s="142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</row>
    <row r="442" spans="1:26" ht="12.75" customHeight="1" x14ac:dyDescent="0.2">
      <c r="A442" s="142"/>
      <c r="B442" s="142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</row>
    <row r="443" spans="1:26" ht="12.75" customHeight="1" x14ac:dyDescent="0.2">
      <c r="A443" s="142"/>
      <c r="B443" s="142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</row>
    <row r="444" spans="1:26" ht="12.75" customHeight="1" x14ac:dyDescent="0.2">
      <c r="A444" s="142"/>
      <c r="B444" s="142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</row>
    <row r="445" spans="1:26" ht="12.75" customHeight="1" x14ac:dyDescent="0.2">
      <c r="A445" s="142"/>
      <c r="B445" s="142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</row>
    <row r="446" spans="1:26" ht="12.75" customHeight="1" x14ac:dyDescent="0.2">
      <c r="A446" s="142"/>
      <c r="B446" s="142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</row>
    <row r="447" spans="1:26" ht="12.75" customHeight="1" x14ac:dyDescent="0.2">
      <c r="A447" s="142"/>
      <c r="B447" s="142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</row>
    <row r="448" spans="1:26" ht="12.75" customHeight="1" x14ac:dyDescent="0.2">
      <c r="A448" s="142"/>
      <c r="B448" s="142"/>
      <c r="C448" s="142"/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</row>
    <row r="449" spans="1:26" ht="12.75" customHeight="1" x14ac:dyDescent="0.2">
      <c r="A449" s="142"/>
      <c r="B449" s="142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</row>
    <row r="450" spans="1:26" ht="12.75" customHeight="1" x14ac:dyDescent="0.2">
      <c r="A450" s="142"/>
      <c r="B450" s="142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</row>
    <row r="451" spans="1:26" ht="12.75" customHeight="1" x14ac:dyDescent="0.2">
      <c r="A451" s="142"/>
      <c r="B451" s="142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</row>
    <row r="452" spans="1:26" ht="12.75" customHeight="1" x14ac:dyDescent="0.2">
      <c r="A452" s="142"/>
      <c r="B452" s="142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</row>
    <row r="453" spans="1:26" ht="12.75" customHeight="1" x14ac:dyDescent="0.2">
      <c r="A453" s="142"/>
      <c r="B453" s="142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</row>
    <row r="454" spans="1:26" ht="12.75" customHeight="1" x14ac:dyDescent="0.2">
      <c r="A454" s="142"/>
      <c r="B454" s="142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</row>
    <row r="455" spans="1:26" ht="12.75" customHeight="1" x14ac:dyDescent="0.2">
      <c r="A455" s="142"/>
      <c r="B455" s="142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</row>
    <row r="456" spans="1:26" ht="12.75" customHeight="1" x14ac:dyDescent="0.2">
      <c r="A456" s="142"/>
      <c r="B456" s="142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</row>
    <row r="457" spans="1:26" ht="12.75" customHeight="1" x14ac:dyDescent="0.2">
      <c r="A457" s="142"/>
      <c r="B457" s="142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</row>
    <row r="458" spans="1:26" ht="12.75" customHeight="1" x14ac:dyDescent="0.2">
      <c r="A458" s="142"/>
      <c r="B458" s="142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</row>
    <row r="459" spans="1:26" ht="12.75" customHeight="1" x14ac:dyDescent="0.2">
      <c r="A459" s="142"/>
      <c r="B459" s="142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</row>
    <row r="460" spans="1:26" ht="12.75" customHeight="1" x14ac:dyDescent="0.2">
      <c r="A460" s="142"/>
      <c r="B460" s="142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</row>
    <row r="461" spans="1:26" ht="12.75" customHeight="1" x14ac:dyDescent="0.2">
      <c r="A461" s="142"/>
      <c r="B461" s="142"/>
      <c r="C461" s="142"/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</row>
    <row r="462" spans="1:26" ht="12.75" customHeight="1" x14ac:dyDescent="0.2">
      <c r="A462" s="142"/>
      <c r="B462" s="142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</row>
    <row r="463" spans="1:26" ht="12.75" customHeight="1" x14ac:dyDescent="0.2">
      <c r="A463" s="142"/>
      <c r="B463" s="142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</row>
    <row r="464" spans="1:26" ht="12.75" customHeight="1" x14ac:dyDescent="0.2">
      <c r="A464" s="142"/>
      <c r="B464" s="142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</row>
    <row r="465" spans="1:26" ht="12.75" customHeight="1" x14ac:dyDescent="0.2">
      <c r="A465" s="142"/>
      <c r="B465" s="142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</row>
    <row r="466" spans="1:26" ht="12.75" customHeight="1" x14ac:dyDescent="0.2">
      <c r="A466" s="142"/>
      <c r="B466" s="142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</row>
    <row r="467" spans="1:26" ht="12.75" customHeight="1" x14ac:dyDescent="0.2">
      <c r="A467" s="142"/>
      <c r="B467" s="142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</row>
    <row r="468" spans="1:26" ht="12.75" customHeight="1" x14ac:dyDescent="0.2">
      <c r="A468" s="142"/>
      <c r="B468" s="142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</row>
    <row r="469" spans="1:26" ht="12.75" customHeight="1" x14ac:dyDescent="0.2">
      <c r="A469" s="142"/>
      <c r="B469" s="142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</row>
    <row r="470" spans="1:26" ht="12.75" customHeight="1" x14ac:dyDescent="0.2">
      <c r="A470" s="142"/>
      <c r="B470" s="142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</row>
    <row r="471" spans="1:26" ht="12.75" customHeight="1" x14ac:dyDescent="0.2">
      <c r="A471" s="142"/>
      <c r="B471" s="142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</row>
    <row r="472" spans="1:26" ht="12.75" customHeight="1" x14ac:dyDescent="0.2">
      <c r="A472" s="142"/>
      <c r="B472" s="142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</row>
    <row r="473" spans="1:26" ht="12.75" customHeight="1" x14ac:dyDescent="0.2">
      <c r="A473" s="142"/>
      <c r="B473" s="142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</row>
    <row r="474" spans="1:26" ht="12.75" customHeight="1" x14ac:dyDescent="0.2">
      <c r="A474" s="142"/>
      <c r="B474" s="142"/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</row>
    <row r="475" spans="1:26" ht="12.75" customHeight="1" x14ac:dyDescent="0.2">
      <c r="A475" s="142"/>
      <c r="B475" s="142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</row>
    <row r="476" spans="1:26" ht="12.75" customHeight="1" x14ac:dyDescent="0.2">
      <c r="A476" s="142"/>
      <c r="B476" s="142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</row>
    <row r="477" spans="1:26" ht="12.75" customHeight="1" x14ac:dyDescent="0.2">
      <c r="A477" s="142"/>
      <c r="B477" s="142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</row>
    <row r="478" spans="1:26" ht="12.75" customHeight="1" x14ac:dyDescent="0.2">
      <c r="A478" s="142"/>
      <c r="B478" s="142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</row>
    <row r="479" spans="1:26" ht="12.75" customHeight="1" x14ac:dyDescent="0.2">
      <c r="A479" s="142"/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</row>
    <row r="480" spans="1:26" ht="12.75" customHeight="1" x14ac:dyDescent="0.2">
      <c r="A480" s="142"/>
      <c r="B480" s="142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</row>
    <row r="481" spans="1:26" ht="12.75" customHeight="1" x14ac:dyDescent="0.2">
      <c r="A481" s="142"/>
      <c r="B481" s="142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</row>
    <row r="482" spans="1:26" ht="12.75" customHeight="1" x14ac:dyDescent="0.2">
      <c r="A482" s="142"/>
      <c r="B482" s="142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</row>
    <row r="483" spans="1:26" ht="12.75" customHeight="1" x14ac:dyDescent="0.2">
      <c r="A483" s="142"/>
      <c r="B483" s="142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</row>
    <row r="484" spans="1:26" ht="12.75" customHeight="1" x14ac:dyDescent="0.2">
      <c r="A484" s="142"/>
      <c r="B484" s="142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</row>
    <row r="485" spans="1:26" ht="12.75" customHeight="1" x14ac:dyDescent="0.2">
      <c r="A485" s="142"/>
      <c r="B485" s="142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</row>
    <row r="486" spans="1:26" ht="12.75" customHeight="1" x14ac:dyDescent="0.2">
      <c r="A486" s="142"/>
      <c r="B486" s="142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</row>
    <row r="487" spans="1:26" ht="12.75" customHeight="1" x14ac:dyDescent="0.2">
      <c r="A487" s="142"/>
      <c r="B487" s="142"/>
      <c r="C487" s="142"/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42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</row>
    <row r="488" spans="1:26" ht="12.75" customHeight="1" x14ac:dyDescent="0.2">
      <c r="A488" s="142"/>
      <c r="B488" s="142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</row>
    <row r="489" spans="1:26" ht="12.75" customHeight="1" x14ac:dyDescent="0.2">
      <c r="A489" s="142"/>
      <c r="B489" s="142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</row>
    <row r="490" spans="1:26" ht="12.75" customHeight="1" x14ac:dyDescent="0.2">
      <c r="A490" s="142"/>
      <c r="B490" s="142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</row>
    <row r="491" spans="1:26" ht="12.75" customHeight="1" x14ac:dyDescent="0.2">
      <c r="A491" s="142"/>
      <c r="B491" s="142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</row>
    <row r="492" spans="1:26" ht="12.75" customHeight="1" x14ac:dyDescent="0.2">
      <c r="A492" s="142"/>
      <c r="B492" s="142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</row>
    <row r="493" spans="1:26" ht="12.75" customHeight="1" x14ac:dyDescent="0.2">
      <c r="A493" s="142"/>
      <c r="B493" s="142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</row>
    <row r="494" spans="1:26" ht="12.75" customHeight="1" x14ac:dyDescent="0.2">
      <c r="A494" s="142"/>
      <c r="B494" s="142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</row>
    <row r="495" spans="1:26" ht="12.75" customHeight="1" x14ac:dyDescent="0.2">
      <c r="A495" s="142"/>
      <c r="B495" s="142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</row>
    <row r="496" spans="1:26" ht="12.75" customHeight="1" x14ac:dyDescent="0.2">
      <c r="A496" s="142"/>
      <c r="B496" s="142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</row>
    <row r="497" spans="1:26" ht="12.75" customHeight="1" x14ac:dyDescent="0.2">
      <c r="A497" s="142"/>
      <c r="B497" s="142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</row>
    <row r="498" spans="1:26" ht="12.75" customHeight="1" x14ac:dyDescent="0.2">
      <c r="A498" s="142"/>
      <c r="B498" s="142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</row>
    <row r="499" spans="1:26" ht="12.75" customHeight="1" x14ac:dyDescent="0.2">
      <c r="A499" s="142"/>
      <c r="B499" s="142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</row>
    <row r="500" spans="1:26" ht="12.75" customHeight="1" x14ac:dyDescent="0.2">
      <c r="A500" s="142"/>
      <c r="B500" s="142"/>
      <c r="C500" s="142"/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42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</row>
    <row r="501" spans="1:26" ht="12.75" customHeight="1" x14ac:dyDescent="0.2">
      <c r="A501" s="142"/>
      <c r="B501" s="142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</row>
    <row r="502" spans="1:26" ht="12.75" customHeight="1" x14ac:dyDescent="0.2">
      <c r="A502" s="142"/>
      <c r="B502" s="142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</row>
    <row r="503" spans="1:26" ht="12.75" customHeight="1" x14ac:dyDescent="0.2">
      <c r="A503" s="142"/>
      <c r="B503" s="142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</row>
    <row r="504" spans="1:26" ht="12.75" customHeight="1" x14ac:dyDescent="0.2">
      <c r="A504" s="142"/>
      <c r="B504" s="142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</row>
    <row r="505" spans="1:26" ht="12.75" customHeight="1" x14ac:dyDescent="0.2">
      <c r="A505" s="142"/>
      <c r="B505" s="142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</row>
    <row r="506" spans="1:26" ht="12.75" customHeight="1" x14ac:dyDescent="0.2">
      <c r="A506" s="142"/>
      <c r="B506" s="142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</row>
    <row r="507" spans="1:26" ht="12.75" customHeight="1" x14ac:dyDescent="0.2">
      <c r="A507" s="142"/>
      <c r="B507" s="142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</row>
    <row r="508" spans="1:26" ht="12.75" customHeight="1" x14ac:dyDescent="0.2">
      <c r="A508" s="142"/>
      <c r="B508" s="142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</row>
    <row r="509" spans="1:26" ht="12.75" customHeight="1" x14ac:dyDescent="0.2">
      <c r="A509" s="142"/>
      <c r="B509" s="142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</row>
    <row r="510" spans="1:26" ht="12.75" customHeight="1" x14ac:dyDescent="0.2">
      <c r="A510" s="142"/>
      <c r="B510" s="142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</row>
    <row r="511" spans="1:26" ht="12.75" customHeight="1" x14ac:dyDescent="0.2">
      <c r="A511" s="142"/>
      <c r="B511" s="142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</row>
    <row r="512" spans="1:26" ht="12.75" customHeight="1" x14ac:dyDescent="0.2">
      <c r="A512" s="142"/>
      <c r="B512" s="142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</row>
    <row r="513" spans="1:26" ht="12.75" customHeight="1" x14ac:dyDescent="0.2">
      <c r="A513" s="142"/>
      <c r="B513" s="142"/>
      <c r="C513" s="142"/>
      <c r="D513" s="142"/>
      <c r="E513" s="142"/>
      <c r="F513" s="142"/>
      <c r="G513" s="142"/>
      <c r="H513" s="142"/>
      <c r="I513" s="142"/>
      <c r="J513" s="142"/>
      <c r="K513" s="142"/>
      <c r="L513" s="142"/>
      <c r="M513" s="142"/>
      <c r="N513" s="142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</row>
    <row r="514" spans="1:26" ht="12.75" customHeight="1" x14ac:dyDescent="0.2">
      <c r="A514" s="142"/>
      <c r="B514" s="142"/>
      <c r="C514" s="142"/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2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</row>
    <row r="515" spans="1:26" ht="12.75" customHeight="1" x14ac:dyDescent="0.2">
      <c r="A515" s="142"/>
      <c r="B515" s="142"/>
      <c r="C515" s="142"/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</row>
    <row r="516" spans="1:26" ht="12.75" customHeight="1" x14ac:dyDescent="0.2">
      <c r="A516" s="142"/>
      <c r="B516" s="142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</row>
    <row r="517" spans="1:26" ht="12.75" customHeight="1" x14ac:dyDescent="0.2">
      <c r="A517" s="142"/>
      <c r="B517" s="142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</row>
    <row r="518" spans="1:26" ht="12.75" customHeight="1" x14ac:dyDescent="0.2">
      <c r="A518" s="142"/>
      <c r="B518" s="142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</row>
    <row r="519" spans="1:26" ht="12.75" customHeight="1" x14ac:dyDescent="0.2">
      <c r="A519" s="142"/>
      <c r="B519" s="142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</row>
    <row r="520" spans="1:26" ht="12.75" customHeight="1" x14ac:dyDescent="0.2">
      <c r="A520" s="142"/>
      <c r="B520" s="142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</row>
    <row r="521" spans="1:26" ht="12.75" customHeight="1" x14ac:dyDescent="0.2">
      <c r="A521" s="142"/>
      <c r="B521" s="142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</row>
    <row r="522" spans="1:26" ht="12.75" customHeight="1" x14ac:dyDescent="0.2">
      <c r="A522" s="142"/>
      <c r="B522" s="142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</row>
    <row r="523" spans="1:26" ht="12.75" customHeight="1" x14ac:dyDescent="0.2">
      <c r="A523" s="142"/>
      <c r="B523" s="142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</row>
    <row r="524" spans="1:26" ht="12.75" customHeight="1" x14ac:dyDescent="0.2">
      <c r="A524" s="142"/>
      <c r="B524" s="142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</row>
    <row r="525" spans="1:26" ht="12.75" customHeight="1" x14ac:dyDescent="0.2">
      <c r="A525" s="142"/>
      <c r="B525" s="142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</row>
    <row r="526" spans="1:26" ht="12.75" customHeight="1" x14ac:dyDescent="0.2">
      <c r="A526" s="142"/>
      <c r="B526" s="142"/>
      <c r="C526" s="142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</row>
    <row r="527" spans="1:26" ht="12.75" customHeight="1" x14ac:dyDescent="0.2">
      <c r="A527" s="142"/>
      <c r="B527" s="142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</row>
    <row r="528" spans="1:26" ht="12.75" customHeight="1" x14ac:dyDescent="0.2">
      <c r="A528" s="142"/>
      <c r="B528" s="142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</row>
    <row r="529" spans="1:26" ht="12.75" customHeight="1" x14ac:dyDescent="0.2">
      <c r="A529" s="142"/>
      <c r="B529" s="142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</row>
    <row r="530" spans="1:26" ht="12.75" customHeight="1" x14ac:dyDescent="0.2">
      <c r="A530" s="142"/>
      <c r="B530" s="142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</row>
    <row r="531" spans="1:26" ht="12.75" customHeight="1" x14ac:dyDescent="0.2">
      <c r="A531" s="142"/>
      <c r="B531" s="142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</row>
    <row r="532" spans="1:26" ht="12.75" customHeight="1" x14ac:dyDescent="0.2">
      <c r="A532" s="142"/>
      <c r="B532" s="142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</row>
    <row r="533" spans="1:26" ht="12.75" customHeight="1" x14ac:dyDescent="0.2">
      <c r="A533" s="142"/>
      <c r="B533" s="142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</row>
    <row r="534" spans="1:26" ht="12.75" customHeight="1" x14ac:dyDescent="0.2">
      <c r="A534" s="142"/>
      <c r="B534" s="142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</row>
    <row r="535" spans="1:26" ht="12.75" customHeight="1" x14ac:dyDescent="0.2">
      <c r="A535" s="142"/>
      <c r="B535" s="142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</row>
    <row r="536" spans="1:26" ht="12.75" customHeight="1" x14ac:dyDescent="0.2">
      <c r="A536" s="142"/>
      <c r="B536" s="142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</row>
    <row r="537" spans="1:26" ht="12.75" customHeight="1" x14ac:dyDescent="0.2">
      <c r="A537" s="142"/>
      <c r="B537" s="142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</row>
    <row r="538" spans="1:26" ht="12.75" customHeight="1" x14ac:dyDescent="0.2">
      <c r="A538" s="142"/>
      <c r="B538" s="142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</row>
    <row r="539" spans="1:26" ht="12.75" customHeight="1" x14ac:dyDescent="0.2">
      <c r="A539" s="142"/>
      <c r="B539" s="142"/>
      <c r="C539" s="142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</row>
    <row r="540" spans="1:26" ht="12.75" customHeight="1" x14ac:dyDescent="0.2">
      <c r="A540" s="142"/>
      <c r="B540" s="142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</row>
    <row r="541" spans="1:26" ht="12.75" customHeight="1" x14ac:dyDescent="0.2">
      <c r="A541" s="142"/>
      <c r="B541" s="142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</row>
    <row r="542" spans="1:26" ht="12.75" customHeight="1" x14ac:dyDescent="0.2">
      <c r="A542" s="142"/>
      <c r="B542" s="142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</row>
    <row r="543" spans="1:26" ht="12.75" customHeight="1" x14ac:dyDescent="0.2">
      <c r="A543" s="142"/>
      <c r="B543" s="142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</row>
    <row r="544" spans="1:26" ht="12.75" customHeight="1" x14ac:dyDescent="0.2">
      <c r="A544" s="142"/>
      <c r="B544" s="142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</row>
    <row r="545" spans="1:26" ht="12.75" customHeight="1" x14ac:dyDescent="0.2">
      <c r="A545" s="142"/>
      <c r="B545" s="142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</row>
    <row r="546" spans="1:26" ht="12.75" customHeight="1" x14ac:dyDescent="0.2">
      <c r="A546" s="142"/>
      <c r="B546" s="142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</row>
    <row r="547" spans="1:26" ht="12.75" customHeight="1" x14ac:dyDescent="0.2">
      <c r="A547" s="142"/>
      <c r="B547" s="142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</row>
    <row r="548" spans="1:26" ht="12.75" customHeight="1" x14ac:dyDescent="0.2">
      <c r="A548" s="142"/>
      <c r="B548" s="142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</row>
    <row r="549" spans="1:26" ht="12.75" customHeight="1" x14ac:dyDescent="0.2">
      <c r="A549" s="142"/>
      <c r="B549" s="142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</row>
    <row r="550" spans="1:26" ht="12.75" customHeight="1" x14ac:dyDescent="0.2">
      <c r="A550" s="142"/>
      <c r="B550" s="142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</row>
    <row r="551" spans="1:26" ht="12.75" customHeight="1" x14ac:dyDescent="0.2">
      <c r="A551" s="142"/>
      <c r="B551" s="142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</row>
    <row r="552" spans="1:26" ht="12.75" customHeight="1" x14ac:dyDescent="0.2">
      <c r="A552" s="142"/>
      <c r="B552" s="142"/>
      <c r="C552" s="142"/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</row>
    <row r="553" spans="1:26" ht="12.75" customHeight="1" x14ac:dyDescent="0.2">
      <c r="A553" s="142"/>
      <c r="B553" s="142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</row>
    <row r="554" spans="1:26" ht="12.75" customHeight="1" x14ac:dyDescent="0.2">
      <c r="A554" s="142"/>
      <c r="B554" s="142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</row>
    <row r="555" spans="1:26" ht="12.75" customHeight="1" x14ac:dyDescent="0.2">
      <c r="A555" s="142"/>
      <c r="B555" s="142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</row>
    <row r="556" spans="1:26" ht="12.75" customHeight="1" x14ac:dyDescent="0.2">
      <c r="A556" s="142"/>
      <c r="B556" s="142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</row>
    <row r="557" spans="1:26" ht="12.75" customHeight="1" x14ac:dyDescent="0.2">
      <c r="A557" s="142"/>
      <c r="B557" s="142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</row>
    <row r="558" spans="1:26" ht="12.75" customHeight="1" x14ac:dyDescent="0.2">
      <c r="A558" s="142"/>
      <c r="B558" s="142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</row>
    <row r="559" spans="1:26" ht="12.75" customHeight="1" x14ac:dyDescent="0.2">
      <c r="A559" s="142"/>
      <c r="B559" s="142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</row>
    <row r="560" spans="1:26" ht="12.75" customHeight="1" x14ac:dyDescent="0.2">
      <c r="A560" s="142"/>
      <c r="B560" s="142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</row>
    <row r="561" spans="1:26" ht="12.75" customHeight="1" x14ac:dyDescent="0.2">
      <c r="A561" s="142"/>
      <c r="B561" s="142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</row>
    <row r="562" spans="1:26" ht="12.75" customHeight="1" x14ac:dyDescent="0.2">
      <c r="A562" s="142"/>
      <c r="B562" s="142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</row>
    <row r="563" spans="1:26" ht="12.75" customHeight="1" x14ac:dyDescent="0.2">
      <c r="A563" s="142"/>
      <c r="B563" s="142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</row>
    <row r="564" spans="1:26" ht="12.75" customHeight="1" x14ac:dyDescent="0.2">
      <c r="A564" s="142"/>
      <c r="B564" s="142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</row>
    <row r="565" spans="1:26" ht="12.75" customHeight="1" x14ac:dyDescent="0.2">
      <c r="A565" s="142"/>
      <c r="B565" s="142"/>
      <c r="C565" s="142"/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</row>
    <row r="566" spans="1:26" ht="12.75" customHeight="1" x14ac:dyDescent="0.2">
      <c r="A566" s="142"/>
      <c r="B566" s="142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</row>
    <row r="567" spans="1:26" ht="12.75" customHeight="1" x14ac:dyDescent="0.2">
      <c r="A567" s="142"/>
      <c r="B567" s="142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</row>
    <row r="568" spans="1:26" ht="12.75" customHeight="1" x14ac:dyDescent="0.2">
      <c r="A568" s="142"/>
      <c r="B568" s="142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</row>
    <row r="569" spans="1:26" ht="12.75" customHeight="1" x14ac:dyDescent="0.2">
      <c r="A569" s="142"/>
      <c r="B569" s="142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</row>
    <row r="570" spans="1:26" ht="12.75" customHeight="1" x14ac:dyDescent="0.2">
      <c r="A570" s="142"/>
      <c r="B570" s="142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</row>
    <row r="571" spans="1:26" ht="12.75" customHeight="1" x14ac:dyDescent="0.2">
      <c r="A571" s="142"/>
      <c r="B571" s="142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</row>
    <row r="572" spans="1:26" ht="12.75" customHeight="1" x14ac:dyDescent="0.2">
      <c r="A572" s="142"/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</row>
    <row r="573" spans="1:26" ht="12.75" customHeight="1" x14ac:dyDescent="0.2">
      <c r="A573" s="142"/>
      <c r="B573" s="142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</row>
    <row r="574" spans="1:26" ht="12.75" customHeight="1" x14ac:dyDescent="0.2">
      <c r="A574" s="142"/>
      <c r="B574" s="142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</row>
    <row r="575" spans="1:26" ht="12.75" customHeight="1" x14ac:dyDescent="0.2">
      <c r="A575" s="142"/>
      <c r="B575" s="142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</row>
    <row r="576" spans="1:26" ht="12.75" customHeight="1" x14ac:dyDescent="0.2">
      <c r="A576" s="142"/>
      <c r="B576" s="142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</row>
    <row r="577" spans="1:26" ht="12.75" customHeight="1" x14ac:dyDescent="0.2">
      <c r="A577" s="142"/>
      <c r="B577" s="142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</row>
    <row r="578" spans="1:26" ht="12.75" customHeight="1" x14ac:dyDescent="0.2">
      <c r="A578" s="142"/>
      <c r="B578" s="142"/>
      <c r="C578" s="142"/>
      <c r="D578" s="142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</row>
    <row r="579" spans="1:26" ht="12.75" customHeight="1" x14ac:dyDescent="0.2">
      <c r="A579" s="142"/>
      <c r="B579" s="142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</row>
    <row r="580" spans="1:26" ht="12.75" customHeight="1" x14ac:dyDescent="0.2">
      <c r="A580" s="142"/>
      <c r="B580" s="142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</row>
    <row r="581" spans="1:26" ht="12.75" customHeight="1" x14ac:dyDescent="0.2">
      <c r="A581" s="142"/>
      <c r="B581" s="142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</row>
    <row r="582" spans="1:26" ht="12.75" customHeight="1" x14ac:dyDescent="0.2">
      <c r="A582" s="142"/>
      <c r="B582" s="142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</row>
    <row r="583" spans="1:26" ht="12.75" customHeight="1" x14ac:dyDescent="0.2">
      <c r="A583" s="142"/>
      <c r="B583" s="142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</row>
    <row r="584" spans="1:26" ht="12.75" customHeight="1" x14ac:dyDescent="0.2">
      <c r="A584" s="142"/>
      <c r="B584" s="142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</row>
    <row r="585" spans="1:26" ht="12.75" customHeight="1" x14ac:dyDescent="0.2">
      <c r="A585" s="142"/>
      <c r="B585" s="142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</row>
    <row r="586" spans="1:26" ht="12.75" customHeight="1" x14ac:dyDescent="0.2">
      <c r="A586" s="142"/>
      <c r="B586" s="142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</row>
    <row r="587" spans="1:26" ht="12.75" customHeight="1" x14ac:dyDescent="0.2">
      <c r="A587" s="142"/>
      <c r="B587" s="142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</row>
    <row r="588" spans="1:26" ht="12.75" customHeight="1" x14ac:dyDescent="0.2">
      <c r="A588" s="142"/>
      <c r="B588" s="142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</row>
    <row r="589" spans="1:26" ht="12.75" customHeight="1" x14ac:dyDescent="0.2">
      <c r="A589" s="142"/>
      <c r="B589" s="142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</row>
    <row r="590" spans="1:26" ht="12.75" customHeight="1" x14ac:dyDescent="0.2">
      <c r="A590" s="142"/>
      <c r="B590" s="142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</row>
    <row r="591" spans="1:26" ht="12.75" customHeight="1" x14ac:dyDescent="0.2">
      <c r="A591" s="142"/>
      <c r="B591" s="142"/>
      <c r="C591" s="142"/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</row>
    <row r="592" spans="1:26" ht="12.75" customHeight="1" x14ac:dyDescent="0.2">
      <c r="A592" s="142"/>
      <c r="B592" s="142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</row>
    <row r="593" spans="1:26" ht="12.75" customHeight="1" x14ac:dyDescent="0.2">
      <c r="A593" s="142"/>
      <c r="B593" s="142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</row>
    <row r="594" spans="1:26" ht="12.75" customHeight="1" x14ac:dyDescent="0.2">
      <c r="A594" s="142"/>
      <c r="B594" s="142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</row>
    <row r="595" spans="1:26" ht="12.75" customHeight="1" x14ac:dyDescent="0.2">
      <c r="A595" s="142"/>
      <c r="B595" s="142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</row>
    <row r="596" spans="1:26" ht="12.75" customHeight="1" x14ac:dyDescent="0.2">
      <c r="A596" s="142"/>
      <c r="B596" s="142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</row>
    <row r="597" spans="1:26" ht="12.75" customHeight="1" x14ac:dyDescent="0.2">
      <c r="A597" s="142"/>
      <c r="B597" s="142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</row>
    <row r="598" spans="1:26" ht="12.75" customHeight="1" x14ac:dyDescent="0.2">
      <c r="A598" s="142"/>
      <c r="B598" s="142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</row>
    <row r="599" spans="1:26" ht="12.75" customHeight="1" x14ac:dyDescent="0.2">
      <c r="A599" s="142"/>
      <c r="B599" s="142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</row>
    <row r="600" spans="1:26" ht="12.75" customHeight="1" x14ac:dyDescent="0.2">
      <c r="A600" s="142"/>
      <c r="B600" s="142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</row>
    <row r="601" spans="1:26" ht="12.75" customHeight="1" x14ac:dyDescent="0.2">
      <c r="A601" s="142"/>
      <c r="B601" s="142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</row>
    <row r="602" spans="1:26" ht="12.75" customHeight="1" x14ac:dyDescent="0.2">
      <c r="A602" s="142"/>
      <c r="B602" s="142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</row>
    <row r="603" spans="1:26" ht="12.75" customHeight="1" x14ac:dyDescent="0.2">
      <c r="A603" s="142"/>
      <c r="B603" s="142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</row>
    <row r="604" spans="1:26" ht="12.75" customHeight="1" x14ac:dyDescent="0.2">
      <c r="A604" s="142"/>
      <c r="B604" s="142"/>
      <c r="C604" s="142"/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2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</row>
    <row r="605" spans="1:26" ht="12.75" customHeight="1" x14ac:dyDescent="0.2">
      <c r="A605" s="142"/>
      <c r="B605" s="142"/>
      <c r="C605" s="142"/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2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</row>
    <row r="606" spans="1:26" ht="12.75" customHeight="1" x14ac:dyDescent="0.2">
      <c r="A606" s="142"/>
      <c r="B606" s="142"/>
      <c r="C606" s="142"/>
      <c r="D606" s="142"/>
      <c r="E606" s="142"/>
      <c r="F606" s="142"/>
      <c r="G606" s="142"/>
      <c r="H606" s="142"/>
      <c r="I606" s="142"/>
      <c r="J606" s="142"/>
      <c r="K606" s="142"/>
      <c r="L606" s="142"/>
      <c r="M606" s="142"/>
      <c r="N606" s="142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</row>
    <row r="607" spans="1:26" ht="12.75" customHeight="1" x14ac:dyDescent="0.2">
      <c r="A607" s="142"/>
      <c r="B607" s="142"/>
      <c r="C607" s="142"/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2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</row>
    <row r="608" spans="1:26" ht="12.75" customHeight="1" x14ac:dyDescent="0.2">
      <c r="A608" s="142"/>
      <c r="B608" s="142"/>
      <c r="C608" s="142"/>
      <c r="D608" s="142"/>
      <c r="E608" s="142"/>
      <c r="F608" s="142"/>
      <c r="G608" s="142"/>
      <c r="H608" s="142"/>
      <c r="I608" s="142"/>
      <c r="J608" s="142"/>
      <c r="K608" s="142"/>
      <c r="L608" s="142"/>
      <c r="M608" s="142"/>
      <c r="N608" s="142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</row>
    <row r="609" spans="1:26" ht="12.75" customHeight="1" x14ac:dyDescent="0.2">
      <c r="A609" s="142"/>
      <c r="B609" s="142"/>
      <c r="C609" s="142"/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2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</row>
    <row r="610" spans="1:26" ht="12.75" customHeight="1" x14ac:dyDescent="0.2">
      <c r="A610" s="142"/>
      <c r="B610" s="142"/>
      <c r="C610" s="142"/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2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</row>
    <row r="611" spans="1:26" ht="12.75" customHeight="1" x14ac:dyDescent="0.2">
      <c r="A611" s="142"/>
      <c r="B611" s="142"/>
      <c r="C611" s="142"/>
      <c r="D611" s="142"/>
      <c r="E611" s="142"/>
      <c r="F611" s="142"/>
      <c r="G611" s="142"/>
      <c r="H611" s="142"/>
      <c r="I611" s="142"/>
      <c r="J611" s="142"/>
      <c r="K611" s="142"/>
      <c r="L611" s="142"/>
      <c r="M611" s="142"/>
      <c r="N611" s="142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</row>
    <row r="612" spans="1:26" ht="12.75" customHeight="1" x14ac:dyDescent="0.2">
      <c r="A612" s="142"/>
      <c r="B612" s="142"/>
      <c r="C612" s="142"/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2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</row>
    <row r="613" spans="1:26" ht="12.75" customHeight="1" x14ac:dyDescent="0.2">
      <c r="A613" s="142"/>
      <c r="B613" s="142"/>
      <c r="C613" s="142"/>
      <c r="D613" s="142"/>
      <c r="E613" s="142"/>
      <c r="F613" s="142"/>
      <c r="G613" s="142"/>
      <c r="H613" s="142"/>
      <c r="I613" s="142"/>
      <c r="J613" s="142"/>
      <c r="K613" s="142"/>
      <c r="L613" s="142"/>
      <c r="M613" s="142"/>
      <c r="N613" s="142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</row>
    <row r="614" spans="1:26" ht="12.75" customHeight="1" x14ac:dyDescent="0.2">
      <c r="A614" s="142"/>
      <c r="B614" s="142"/>
      <c r="C614" s="142"/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2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</row>
    <row r="615" spans="1:26" ht="12.75" customHeight="1" x14ac:dyDescent="0.2">
      <c r="A615" s="142"/>
      <c r="B615" s="142"/>
      <c r="C615" s="142"/>
      <c r="D615" s="142"/>
      <c r="E615" s="142"/>
      <c r="F615" s="142"/>
      <c r="G615" s="142"/>
      <c r="H615" s="142"/>
      <c r="I615" s="142"/>
      <c r="J615" s="142"/>
      <c r="K615" s="142"/>
      <c r="L615" s="142"/>
      <c r="M615" s="142"/>
      <c r="N615" s="142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</row>
    <row r="616" spans="1:26" ht="12.75" customHeight="1" x14ac:dyDescent="0.2">
      <c r="A616" s="142"/>
      <c r="B616" s="142"/>
      <c r="C616" s="142"/>
      <c r="D616" s="142"/>
      <c r="E616" s="142"/>
      <c r="F616" s="142"/>
      <c r="G616" s="142"/>
      <c r="H616" s="142"/>
      <c r="I616" s="142"/>
      <c r="J616" s="142"/>
      <c r="K616" s="142"/>
      <c r="L616" s="142"/>
      <c r="M616" s="142"/>
      <c r="N616" s="142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</row>
    <row r="617" spans="1:26" ht="12.75" customHeight="1" x14ac:dyDescent="0.2">
      <c r="A617" s="142"/>
      <c r="B617" s="142"/>
      <c r="C617" s="142"/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</row>
    <row r="618" spans="1:26" ht="12.75" customHeight="1" x14ac:dyDescent="0.2">
      <c r="A618" s="142"/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</row>
    <row r="619" spans="1:26" ht="12.75" customHeight="1" x14ac:dyDescent="0.2">
      <c r="A619" s="142"/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</row>
    <row r="620" spans="1:26" ht="12.75" customHeight="1" x14ac:dyDescent="0.2">
      <c r="A620" s="142"/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</row>
    <row r="621" spans="1:26" ht="12.75" customHeight="1" x14ac:dyDescent="0.2">
      <c r="A621" s="142"/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</row>
    <row r="622" spans="1:26" ht="12.75" customHeight="1" x14ac:dyDescent="0.2">
      <c r="A622" s="142"/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</row>
    <row r="623" spans="1:26" ht="12.75" customHeight="1" x14ac:dyDescent="0.2">
      <c r="A623" s="142"/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</row>
    <row r="624" spans="1:26" ht="12.75" customHeight="1" x14ac:dyDescent="0.2">
      <c r="A624" s="142"/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</row>
    <row r="625" spans="1:26" ht="12.75" customHeight="1" x14ac:dyDescent="0.2">
      <c r="A625" s="142"/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</row>
    <row r="626" spans="1:26" ht="12.75" customHeight="1" x14ac:dyDescent="0.2">
      <c r="A626" s="142"/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</row>
    <row r="627" spans="1:26" ht="12.75" customHeight="1" x14ac:dyDescent="0.2">
      <c r="A627" s="142"/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</row>
    <row r="628" spans="1:26" ht="12.75" customHeight="1" x14ac:dyDescent="0.2">
      <c r="A628" s="142"/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</row>
    <row r="629" spans="1:26" ht="12.75" customHeight="1" x14ac:dyDescent="0.2">
      <c r="A629" s="142"/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</row>
    <row r="630" spans="1:26" ht="12.75" customHeight="1" x14ac:dyDescent="0.2">
      <c r="A630" s="142"/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</row>
    <row r="631" spans="1:26" ht="12.75" customHeight="1" x14ac:dyDescent="0.2">
      <c r="A631" s="142"/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</row>
    <row r="632" spans="1:26" ht="12.75" customHeight="1" x14ac:dyDescent="0.2">
      <c r="A632" s="142"/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</row>
    <row r="633" spans="1:26" ht="12.75" customHeight="1" x14ac:dyDescent="0.2">
      <c r="A633" s="142"/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</row>
    <row r="634" spans="1:26" ht="12.75" customHeight="1" x14ac:dyDescent="0.2">
      <c r="A634" s="142"/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</row>
    <row r="635" spans="1:26" ht="12.75" customHeight="1" x14ac:dyDescent="0.2">
      <c r="A635" s="142"/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</row>
    <row r="636" spans="1:26" ht="12.75" customHeight="1" x14ac:dyDescent="0.2">
      <c r="A636" s="142"/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</row>
    <row r="637" spans="1:26" ht="12.75" customHeight="1" x14ac:dyDescent="0.2">
      <c r="A637" s="142"/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</row>
    <row r="638" spans="1:26" ht="12.75" customHeight="1" x14ac:dyDescent="0.2">
      <c r="A638" s="142"/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</row>
    <row r="639" spans="1:26" ht="12.75" customHeight="1" x14ac:dyDescent="0.2">
      <c r="A639" s="142"/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</row>
    <row r="640" spans="1:26" ht="12.75" customHeight="1" x14ac:dyDescent="0.2">
      <c r="A640" s="142"/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</row>
    <row r="641" spans="1:26" ht="12.75" customHeight="1" x14ac:dyDescent="0.2">
      <c r="A641" s="142"/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</row>
    <row r="642" spans="1:26" ht="12.75" customHeight="1" x14ac:dyDescent="0.2">
      <c r="A642" s="142"/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</row>
    <row r="643" spans="1:26" ht="12.75" customHeight="1" x14ac:dyDescent="0.2">
      <c r="A643" s="142"/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</row>
    <row r="644" spans="1:26" ht="12.75" customHeight="1" x14ac:dyDescent="0.2">
      <c r="A644" s="142"/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</row>
    <row r="645" spans="1:26" ht="12.75" customHeight="1" x14ac:dyDescent="0.2">
      <c r="A645" s="142"/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</row>
    <row r="646" spans="1:26" ht="12.75" customHeight="1" x14ac:dyDescent="0.2">
      <c r="A646" s="142"/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</row>
    <row r="647" spans="1:26" ht="12.75" customHeight="1" x14ac:dyDescent="0.2">
      <c r="A647" s="142"/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</row>
    <row r="648" spans="1:26" ht="12.75" customHeight="1" x14ac:dyDescent="0.2">
      <c r="A648" s="142"/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</row>
    <row r="649" spans="1:26" ht="12.75" customHeight="1" x14ac:dyDescent="0.2">
      <c r="A649" s="142"/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</row>
    <row r="650" spans="1:26" ht="12.75" customHeight="1" x14ac:dyDescent="0.2">
      <c r="A650" s="142"/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</row>
    <row r="651" spans="1:26" ht="12.75" customHeight="1" x14ac:dyDescent="0.2">
      <c r="A651" s="142"/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</row>
    <row r="652" spans="1:26" ht="12.75" customHeight="1" x14ac:dyDescent="0.2">
      <c r="A652" s="142"/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</row>
    <row r="653" spans="1:26" ht="12.75" customHeight="1" x14ac:dyDescent="0.2">
      <c r="A653" s="142"/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</row>
    <row r="654" spans="1:26" ht="12.75" customHeight="1" x14ac:dyDescent="0.2">
      <c r="A654" s="142"/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</row>
    <row r="655" spans="1:26" ht="12.75" customHeight="1" x14ac:dyDescent="0.2">
      <c r="A655" s="142"/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</row>
    <row r="656" spans="1:26" ht="12.75" customHeight="1" x14ac:dyDescent="0.2">
      <c r="A656" s="142"/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</row>
    <row r="657" spans="1:26" ht="12.75" customHeight="1" x14ac:dyDescent="0.2">
      <c r="A657" s="142"/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</row>
    <row r="658" spans="1:26" ht="12.75" customHeight="1" x14ac:dyDescent="0.2">
      <c r="A658" s="142"/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</row>
    <row r="659" spans="1:26" ht="12.75" customHeight="1" x14ac:dyDescent="0.2">
      <c r="A659" s="142"/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</row>
    <row r="660" spans="1:26" ht="12.75" customHeight="1" x14ac:dyDescent="0.2">
      <c r="A660" s="142"/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</row>
    <row r="661" spans="1:26" ht="12.75" customHeight="1" x14ac:dyDescent="0.2">
      <c r="A661" s="142"/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</row>
    <row r="662" spans="1:26" ht="12.75" customHeight="1" x14ac:dyDescent="0.2">
      <c r="A662" s="142"/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</row>
    <row r="663" spans="1:26" ht="12.75" customHeight="1" x14ac:dyDescent="0.2">
      <c r="A663" s="142"/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</row>
    <row r="664" spans="1:26" ht="12.75" customHeight="1" x14ac:dyDescent="0.2">
      <c r="A664" s="142"/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</row>
    <row r="665" spans="1:26" ht="12.75" customHeight="1" x14ac:dyDescent="0.2">
      <c r="A665" s="142"/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</row>
    <row r="666" spans="1:26" ht="12.75" customHeight="1" x14ac:dyDescent="0.2">
      <c r="A666" s="142"/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</row>
    <row r="667" spans="1:26" ht="12.75" customHeight="1" x14ac:dyDescent="0.2">
      <c r="A667" s="142"/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</row>
    <row r="668" spans="1:26" ht="12.75" customHeight="1" x14ac:dyDescent="0.2">
      <c r="A668" s="142"/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</row>
    <row r="669" spans="1:26" ht="12.75" customHeight="1" x14ac:dyDescent="0.2">
      <c r="A669" s="142"/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</row>
    <row r="670" spans="1:26" ht="12.75" customHeight="1" x14ac:dyDescent="0.2">
      <c r="A670" s="142"/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</row>
    <row r="671" spans="1:26" ht="12.75" customHeight="1" x14ac:dyDescent="0.2">
      <c r="A671" s="142"/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</row>
    <row r="672" spans="1:26" ht="12.75" customHeight="1" x14ac:dyDescent="0.2">
      <c r="A672" s="142"/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</row>
    <row r="673" spans="1:26" ht="12.75" customHeight="1" x14ac:dyDescent="0.2">
      <c r="A673" s="142"/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</row>
    <row r="674" spans="1:26" ht="12.75" customHeight="1" x14ac:dyDescent="0.2">
      <c r="A674" s="142"/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</row>
    <row r="675" spans="1:26" ht="12.75" customHeight="1" x14ac:dyDescent="0.2">
      <c r="A675" s="142"/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</row>
    <row r="676" spans="1:26" ht="12.75" customHeight="1" x14ac:dyDescent="0.2">
      <c r="A676" s="142"/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</row>
    <row r="677" spans="1:26" ht="12.75" customHeight="1" x14ac:dyDescent="0.2">
      <c r="A677" s="142"/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</row>
    <row r="678" spans="1:26" ht="12.75" customHeight="1" x14ac:dyDescent="0.2">
      <c r="A678" s="142"/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</row>
    <row r="679" spans="1:26" ht="12.75" customHeight="1" x14ac:dyDescent="0.2">
      <c r="A679" s="142"/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</row>
    <row r="680" spans="1:26" ht="12.75" customHeight="1" x14ac:dyDescent="0.2">
      <c r="A680" s="142"/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</row>
    <row r="681" spans="1:26" ht="12.75" customHeight="1" x14ac:dyDescent="0.2">
      <c r="A681" s="142"/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</row>
    <row r="682" spans="1:26" ht="12.75" customHeight="1" x14ac:dyDescent="0.2">
      <c r="A682" s="142"/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</row>
    <row r="683" spans="1:26" ht="12.75" customHeight="1" x14ac:dyDescent="0.2">
      <c r="A683" s="142"/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</row>
    <row r="684" spans="1:26" ht="12.75" customHeight="1" x14ac:dyDescent="0.2">
      <c r="A684" s="142"/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</row>
    <row r="685" spans="1:26" ht="12.75" customHeight="1" x14ac:dyDescent="0.2">
      <c r="A685" s="142"/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</row>
    <row r="686" spans="1:26" ht="12.75" customHeight="1" x14ac:dyDescent="0.2">
      <c r="A686" s="142"/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</row>
    <row r="687" spans="1:26" ht="12.75" customHeight="1" x14ac:dyDescent="0.2">
      <c r="A687" s="142"/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</row>
    <row r="688" spans="1:26" ht="12.75" customHeight="1" x14ac:dyDescent="0.2">
      <c r="A688" s="142"/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</row>
    <row r="689" spans="1:26" ht="12.75" customHeight="1" x14ac:dyDescent="0.2">
      <c r="A689" s="142"/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</row>
    <row r="690" spans="1:26" ht="12.75" customHeight="1" x14ac:dyDescent="0.2">
      <c r="A690" s="142"/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</row>
    <row r="691" spans="1:26" ht="12.75" customHeight="1" x14ac:dyDescent="0.2">
      <c r="A691" s="142"/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</row>
    <row r="692" spans="1:26" ht="12.75" customHeight="1" x14ac:dyDescent="0.2">
      <c r="A692" s="142"/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</row>
    <row r="693" spans="1:26" ht="12.75" customHeight="1" x14ac:dyDescent="0.2">
      <c r="A693" s="142"/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</row>
    <row r="694" spans="1:26" ht="12.75" customHeight="1" x14ac:dyDescent="0.2">
      <c r="A694" s="142"/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</row>
    <row r="695" spans="1:26" ht="12.75" customHeight="1" x14ac:dyDescent="0.2">
      <c r="A695" s="142"/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</row>
    <row r="696" spans="1:26" ht="12.75" customHeight="1" x14ac:dyDescent="0.2">
      <c r="A696" s="142"/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</row>
    <row r="697" spans="1:26" ht="12.75" customHeight="1" x14ac:dyDescent="0.2">
      <c r="A697" s="142"/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</row>
    <row r="698" spans="1:26" ht="12.75" customHeight="1" x14ac:dyDescent="0.2">
      <c r="A698" s="142"/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</row>
    <row r="699" spans="1:26" ht="12.75" customHeight="1" x14ac:dyDescent="0.2">
      <c r="A699" s="142"/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</row>
    <row r="700" spans="1:26" ht="12.75" customHeight="1" x14ac:dyDescent="0.2">
      <c r="A700" s="142"/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</row>
    <row r="701" spans="1:26" ht="12.75" customHeight="1" x14ac:dyDescent="0.2">
      <c r="A701" s="142"/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</row>
    <row r="702" spans="1:26" ht="12.75" customHeight="1" x14ac:dyDescent="0.2">
      <c r="A702" s="142"/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</row>
    <row r="703" spans="1:26" ht="12.75" customHeight="1" x14ac:dyDescent="0.2">
      <c r="A703" s="142"/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</row>
    <row r="704" spans="1:26" ht="12.75" customHeight="1" x14ac:dyDescent="0.2">
      <c r="A704" s="142"/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</row>
    <row r="705" spans="1:26" ht="12.75" customHeight="1" x14ac:dyDescent="0.2">
      <c r="A705" s="142"/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</row>
    <row r="706" spans="1:26" ht="12.75" customHeight="1" x14ac:dyDescent="0.2">
      <c r="A706" s="142"/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</row>
    <row r="707" spans="1:26" ht="12.75" customHeight="1" x14ac:dyDescent="0.2">
      <c r="A707" s="142"/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</row>
    <row r="708" spans="1:26" ht="12.75" customHeight="1" x14ac:dyDescent="0.2">
      <c r="A708" s="142"/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</row>
    <row r="709" spans="1:26" ht="12.75" customHeight="1" x14ac:dyDescent="0.2">
      <c r="A709" s="142"/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</row>
    <row r="710" spans="1:26" ht="12.75" customHeight="1" x14ac:dyDescent="0.2">
      <c r="A710" s="142"/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</row>
    <row r="711" spans="1:26" ht="12.75" customHeight="1" x14ac:dyDescent="0.2">
      <c r="A711" s="142"/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</row>
    <row r="712" spans="1:26" ht="12.75" customHeight="1" x14ac:dyDescent="0.2">
      <c r="A712" s="142"/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</row>
    <row r="713" spans="1:26" ht="12.75" customHeight="1" x14ac:dyDescent="0.2">
      <c r="A713" s="142"/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</row>
    <row r="714" spans="1:26" ht="12.75" customHeight="1" x14ac:dyDescent="0.2">
      <c r="A714" s="142"/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</row>
    <row r="715" spans="1:26" ht="12.75" customHeight="1" x14ac:dyDescent="0.2">
      <c r="A715" s="142"/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</row>
    <row r="716" spans="1:26" ht="12.75" customHeight="1" x14ac:dyDescent="0.2">
      <c r="A716" s="142"/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</row>
    <row r="717" spans="1:26" ht="12.75" customHeight="1" x14ac:dyDescent="0.2">
      <c r="A717" s="142"/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</row>
    <row r="718" spans="1:26" ht="12.75" customHeight="1" x14ac:dyDescent="0.2">
      <c r="A718" s="142"/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</row>
    <row r="719" spans="1:26" ht="12.75" customHeight="1" x14ac:dyDescent="0.2">
      <c r="A719" s="142"/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</row>
    <row r="720" spans="1:26" ht="12.75" customHeight="1" x14ac:dyDescent="0.2">
      <c r="A720" s="142"/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</row>
    <row r="721" spans="1:26" ht="12.75" customHeight="1" x14ac:dyDescent="0.2">
      <c r="A721" s="142"/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</row>
    <row r="722" spans="1:26" ht="12.75" customHeight="1" x14ac:dyDescent="0.2">
      <c r="A722" s="142"/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</row>
    <row r="723" spans="1:26" ht="12.75" customHeight="1" x14ac:dyDescent="0.2">
      <c r="A723" s="142"/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</row>
    <row r="724" spans="1:26" ht="12.75" customHeight="1" x14ac:dyDescent="0.2">
      <c r="A724" s="142"/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</row>
    <row r="725" spans="1:26" ht="12.75" customHeight="1" x14ac:dyDescent="0.2">
      <c r="A725" s="142"/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</row>
    <row r="726" spans="1:26" ht="12.75" customHeight="1" x14ac:dyDescent="0.2">
      <c r="A726" s="142"/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</row>
    <row r="727" spans="1:26" ht="12.75" customHeight="1" x14ac:dyDescent="0.2">
      <c r="A727" s="142"/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</row>
    <row r="728" spans="1:26" ht="12.75" customHeight="1" x14ac:dyDescent="0.2">
      <c r="A728" s="142"/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</row>
    <row r="729" spans="1:26" ht="12.75" customHeight="1" x14ac:dyDescent="0.2">
      <c r="A729" s="142"/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</row>
    <row r="730" spans="1:26" ht="12.75" customHeight="1" x14ac:dyDescent="0.2">
      <c r="A730" s="142"/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</row>
    <row r="731" spans="1:26" ht="12.75" customHeight="1" x14ac:dyDescent="0.2">
      <c r="A731" s="142"/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</row>
    <row r="732" spans="1:26" ht="12.75" customHeight="1" x14ac:dyDescent="0.2">
      <c r="A732" s="142"/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</row>
    <row r="733" spans="1:26" ht="12.75" customHeight="1" x14ac:dyDescent="0.2">
      <c r="A733" s="142"/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</row>
    <row r="734" spans="1:26" ht="12.75" customHeight="1" x14ac:dyDescent="0.2">
      <c r="A734" s="142"/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</row>
    <row r="735" spans="1:26" ht="12.75" customHeight="1" x14ac:dyDescent="0.2">
      <c r="A735" s="142"/>
      <c r="B735" s="142"/>
      <c r="C735" s="142"/>
      <c r="D735" s="142"/>
      <c r="E735" s="142"/>
      <c r="F735" s="142"/>
      <c r="G735" s="142"/>
      <c r="H735" s="142"/>
      <c r="I735" s="142"/>
      <c r="J735" s="142"/>
      <c r="K735" s="142"/>
      <c r="L735" s="142"/>
      <c r="M735" s="142"/>
      <c r="N735" s="142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</row>
    <row r="736" spans="1:26" ht="12.75" customHeight="1" x14ac:dyDescent="0.2">
      <c r="A736" s="142"/>
      <c r="B736" s="142"/>
      <c r="C736" s="142"/>
      <c r="D736" s="142"/>
      <c r="E736" s="142"/>
      <c r="F736" s="142"/>
      <c r="G736" s="142"/>
      <c r="H736" s="142"/>
      <c r="I736" s="142"/>
      <c r="J736" s="142"/>
      <c r="K736" s="142"/>
      <c r="L736" s="142"/>
      <c r="M736" s="142"/>
      <c r="N736" s="142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</row>
    <row r="737" spans="1:26" ht="12.75" customHeight="1" x14ac:dyDescent="0.2">
      <c r="A737" s="142"/>
      <c r="B737" s="142"/>
      <c r="C737" s="142"/>
      <c r="D737" s="142"/>
      <c r="E737" s="142"/>
      <c r="F737" s="142"/>
      <c r="G737" s="142"/>
      <c r="H737" s="142"/>
      <c r="I737" s="142"/>
      <c r="J737" s="142"/>
      <c r="K737" s="142"/>
      <c r="L737" s="142"/>
      <c r="M737" s="142"/>
      <c r="N737" s="142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</row>
    <row r="738" spans="1:26" ht="12.75" customHeight="1" x14ac:dyDescent="0.2">
      <c r="A738" s="142"/>
      <c r="B738" s="142"/>
      <c r="C738" s="142"/>
      <c r="D738" s="142"/>
      <c r="E738" s="142"/>
      <c r="F738" s="142"/>
      <c r="G738" s="142"/>
      <c r="H738" s="142"/>
      <c r="I738" s="142"/>
      <c r="J738" s="142"/>
      <c r="K738" s="142"/>
      <c r="L738" s="142"/>
      <c r="M738" s="142"/>
      <c r="N738" s="142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</row>
    <row r="739" spans="1:26" ht="12.75" customHeight="1" x14ac:dyDescent="0.2">
      <c r="A739" s="142"/>
      <c r="B739" s="142"/>
      <c r="C739" s="142"/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2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</row>
    <row r="740" spans="1:26" ht="12.75" customHeight="1" x14ac:dyDescent="0.2">
      <c r="A740" s="142"/>
      <c r="B740" s="142"/>
      <c r="C740" s="142"/>
      <c r="D740" s="142"/>
      <c r="E740" s="142"/>
      <c r="F740" s="142"/>
      <c r="G740" s="142"/>
      <c r="H740" s="142"/>
      <c r="I740" s="142"/>
      <c r="J740" s="142"/>
      <c r="K740" s="142"/>
      <c r="L740" s="142"/>
      <c r="M740" s="142"/>
      <c r="N740" s="142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</row>
    <row r="741" spans="1:26" ht="12.75" customHeight="1" x14ac:dyDescent="0.2">
      <c r="A741" s="142"/>
      <c r="B741" s="142"/>
      <c r="C741" s="142"/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2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</row>
    <row r="742" spans="1:26" ht="12.75" customHeight="1" x14ac:dyDescent="0.2">
      <c r="A742" s="142"/>
      <c r="B742" s="142"/>
      <c r="C742" s="142"/>
      <c r="D742" s="142"/>
      <c r="E742" s="142"/>
      <c r="F742" s="142"/>
      <c r="G742" s="142"/>
      <c r="H742" s="142"/>
      <c r="I742" s="142"/>
      <c r="J742" s="142"/>
      <c r="K742" s="142"/>
      <c r="L742" s="142"/>
      <c r="M742" s="142"/>
      <c r="N742" s="142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</row>
    <row r="743" spans="1:26" ht="12.75" customHeight="1" x14ac:dyDescent="0.2">
      <c r="A743" s="142"/>
      <c r="B743" s="142"/>
      <c r="C743" s="142"/>
      <c r="D743" s="142"/>
      <c r="E743" s="142"/>
      <c r="F743" s="142"/>
      <c r="G743" s="142"/>
      <c r="H743" s="142"/>
      <c r="I743" s="142"/>
      <c r="J743" s="142"/>
      <c r="K743" s="142"/>
      <c r="L743" s="142"/>
      <c r="M743" s="142"/>
      <c r="N743" s="142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</row>
    <row r="744" spans="1:26" ht="12.75" customHeight="1" x14ac:dyDescent="0.2">
      <c r="A744" s="142"/>
      <c r="B744" s="142"/>
      <c r="C744" s="142"/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42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</row>
    <row r="745" spans="1:26" ht="12.75" customHeight="1" x14ac:dyDescent="0.2">
      <c r="A745" s="142"/>
      <c r="B745" s="142"/>
      <c r="C745" s="142"/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2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</row>
    <row r="746" spans="1:26" ht="12.75" customHeight="1" x14ac:dyDescent="0.2">
      <c r="A746" s="142"/>
      <c r="B746" s="142"/>
      <c r="C746" s="142"/>
      <c r="D746" s="142"/>
      <c r="E746" s="142"/>
      <c r="F746" s="142"/>
      <c r="G746" s="142"/>
      <c r="H746" s="142"/>
      <c r="I746" s="142"/>
      <c r="J746" s="142"/>
      <c r="K746" s="142"/>
      <c r="L746" s="142"/>
      <c r="M746" s="142"/>
      <c r="N746" s="142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</row>
    <row r="747" spans="1:26" ht="12.75" customHeight="1" x14ac:dyDescent="0.2">
      <c r="A747" s="142"/>
      <c r="B747" s="142"/>
      <c r="C747" s="142"/>
      <c r="D747" s="142"/>
      <c r="E747" s="142"/>
      <c r="F747" s="142"/>
      <c r="G747" s="142"/>
      <c r="H747" s="142"/>
      <c r="I747" s="142"/>
      <c r="J747" s="142"/>
      <c r="K747" s="142"/>
      <c r="L747" s="142"/>
      <c r="M747" s="142"/>
      <c r="N747" s="142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</row>
    <row r="748" spans="1:26" ht="12.75" customHeight="1" x14ac:dyDescent="0.2">
      <c r="A748" s="142"/>
      <c r="B748" s="142"/>
      <c r="C748" s="142"/>
      <c r="D748" s="142"/>
      <c r="E748" s="142"/>
      <c r="F748" s="142"/>
      <c r="G748" s="142"/>
      <c r="H748" s="142"/>
      <c r="I748" s="142"/>
      <c r="J748" s="142"/>
      <c r="K748" s="142"/>
      <c r="L748" s="142"/>
      <c r="M748" s="142"/>
      <c r="N748" s="142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</row>
    <row r="749" spans="1:26" ht="12.75" customHeight="1" x14ac:dyDescent="0.2">
      <c r="A749" s="142"/>
      <c r="B749" s="142"/>
      <c r="C749" s="142"/>
      <c r="D749" s="142"/>
      <c r="E749" s="142"/>
      <c r="F749" s="142"/>
      <c r="G749" s="142"/>
      <c r="H749" s="142"/>
      <c r="I749" s="142"/>
      <c r="J749" s="142"/>
      <c r="K749" s="142"/>
      <c r="L749" s="142"/>
      <c r="M749" s="142"/>
      <c r="N749" s="142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</row>
    <row r="750" spans="1:26" ht="12.75" customHeight="1" x14ac:dyDescent="0.2">
      <c r="A750" s="142"/>
      <c r="B750" s="142"/>
      <c r="C750" s="142"/>
      <c r="D750" s="142"/>
      <c r="E750" s="142"/>
      <c r="F750" s="142"/>
      <c r="G750" s="142"/>
      <c r="H750" s="142"/>
      <c r="I750" s="142"/>
      <c r="J750" s="142"/>
      <c r="K750" s="142"/>
      <c r="L750" s="142"/>
      <c r="M750" s="142"/>
      <c r="N750" s="142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</row>
    <row r="751" spans="1:26" ht="12.75" customHeight="1" x14ac:dyDescent="0.2">
      <c r="A751" s="142"/>
      <c r="B751" s="142"/>
      <c r="C751" s="142"/>
      <c r="D751" s="142"/>
      <c r="E751" s="142"/>
      <c r="F751" s="142"/>
      <c r="G751" s="142"/>
      <c r="H751" s="142"/>
      <c r="I751" s="142"/>
      <c r="J751" s="142"/>
      <c r="K751" s="142"/>
      <c r="L751" s="142"/>
      <c r="M751" s="142"/>
      <c r="N751" s="142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</row>
    <row r="752" spans="1:26" ht="12.75" customHeight="1" x14ac:dyDescent="0.2">
      <c r="A752" s="142"/>
      <c r="B752" s="142"/>
      <c r="C752" s="142"/>
      <c r="D752" s="142"/>
      <c r="E752" s="142"/>
      <c r="F752" s="142"/>
      <c r="G752" s="142"/>
      <c r="H752" s="142"/>
      <c r="I752" s="142"/>
      <c r="J752" s="142"/>
      <c r="K752" s="142"/>
      <c r="L752" s="142"/>
      <c r="M752" s="142"/>
      <c r="N752" s="142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</row>
    <row r="753" spans="1:26" ht="12.75" customHeight="1" x14ac:dyDescent="0.2">
      <c r="A753" s="142"/>
      <c r="B753" s="142"/>
      <c r="C753" s="142"/>
      <c r="D753" s="142"/>
      <c r="E753" s="142"/>
      <c r="F753" s="142"/>
      <c r="G753" s="142"/>
      <c r="H753" s="142"/>
      <c r="I753" s="142"/>
      <c r="J753" s="142"/>
      <c r="K753" s="142"/>
      <c r="L753" s="142"/>
      <c r="M753" s="142"/>
      <c r="N753" s="142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</row>
    <row r="754" spans="1:26" ht="12.75" customHeight="1" x14ac:dyDescent="0.2">
      <c r="A754" s="142"/>
      <c r="B754" s="142"/>
      <c r="C754" s="142"/>
      <c r="D754" s="142"/>
      <c r="E754" s="142"/>
      <c r="F754" s="142"/>
      <c r="G754" s="142"/>
      <c r="H754" s="142"/>
      <c r="I754" s="142"/>
      <c r="J754" s="142"/>
      <c r="K754" s="142"/>
      <c r="L754" s="142"/>
      <c r="M754" s="142"/>
      <c r="N754" s="142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</row>
    <row r="755" spans="1:26" ht="12.75" customHeight="1" x14ac:dyDescent="0.2">
      <c r="A755" s="142"/>
      <c r="B755" s="142"/>
      <c r="C755" s="142"/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2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</row>
    <row r="756" spans="1:26" ht="12.75" customHeight="1" x14ac:dyDescent="0.2">
      <c r="A756" s="142"/>
      <c r="B756" s="142"/>
      <c r="C756" s="142"/>
      <c r="D756" s="142"/>
      <c r="E756" s="142"/>
      <c r="F756" s="142"/>
      <c r="G756" s="142"/>
      <c r="H756" s="142"/>
      <c r="I756" s="142"/>
      <c r="J756" s="142"/>
      <c r="K756" s="142"/>
      <c r="L756" s="142"/>
      <c r="M756" s="142"/>
      <c r="N756" s="142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</row>
    <row r="757" spans="1:26" ht="12.75" customHeight="1" x14ac:dyDescent="0.2">
      <c r="A757" s="142"/>
      <c r="B757" s="142"/>
      <c r="C757" s="142"/>
      <c r="D757" s="142"/>
      <c r="E757" s="142"/>
      <c r="F757" s="142"/>
      <c r="G757" s="142"/>
      <c r="H757" s="142"/>
      <c r="I757" s="142"/>
      <c r="J757" s="142"/>
      <c r="K757" s="142"/>
      <c r="L757" s="142"/>
      <c r="M757" s="142"/>
      <c r="N757" s="142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</row>
    <row r="758" spans="1:26" ht="12.75" customHeight="1" x14ac:dyDescent="0.2">
      <c r="A758" s="142"/>
      <c r="B758" s="142"/>
      <c r="C758" s="142"/>
      <c r="D758" s="142"/>
      <c r="E758" s="142"/>
      <c r="F758" s="142"/>
      <c r="G758" s="142"/>
      <c r="H758" s="142"/>
      <c r="I758" s="142"/>
      <c r="J758" s="142"/>
      <c r="K758" s="142"/>
      <c r="L758" s="142"/>
      <c r="M758" s="142"/>
      <c r="N758" s="142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</row>
    <row r="759" spans="1:26" ht="12.75" customHeight="1" x14ac:dyDescent="0.2">
      <c r="A759" s="142"/>
      <c r="B759" s="142"/>
      <c r="C759" s="142"/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2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</row>
    <row r="760" spans="1:26" ht="12.75" customHeight="1" x14ac:dyDescent="0.2">
      <c r="A760" s="142"/>
      <c r="B760" s="142"/>
      <c r="C760" s="142"/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2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</row>
    <row r="761" spans="1:26" ht="12.75" customHeight="1" x14ac:dyDescent="0.2">
      <c r="A761" s="142"/>
      <c r="B761" s="142"/>
      <c r="C761" s="142"/>
      <c r="D761" s="142"/>
      <c r="E761" s="142"/>
      <c r="F761" s="142"/>
      <c r="G761" s="142"/>
      <c r="H761" s="142"/>
      <c r="I761" s="142"/>
      <c r="J761" s="142"/>
      <c r="K761" s="142"/>
      <c r="L761" s="142"/>
      <c r="M761" s="142"/>
      <c r="N761" s="142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</row>
    <row r="762" spans="1:26" ht="12.75" customHeight="1" x14ac:dyDescent="0.2">
      <c r="A762" s="142"/>
      <c r="B762" s="142"/>
      <c r="C762" s="142"/>
      <c r="D762" s="142"/>
      <c r="E762" s="142"/>
      <c r="F762" s="142"/>
      <c r="G762" s="142"/>
      <c r="H762" s="142"/>
      <c r="I762" s="142"/>
      <c r="J762" s="142"/>
      <c r="K762" s="142"/>
      <c r="L762" s="142"/>
      <c r="M762" s="142"/>
      <c r="N762" s="142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</row>
    <row r="763" spans="1:26" ht="12.75" customHeight="1" x14ac:dyDescent="0.2">
      <c r="A763" s="142"/>
      <c r="B763" s="142"/>
      <c r="C763" s="142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2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</row>
    <row r="764" spans="1:26" ht="12.75" customHeight="1" x14ac:dyDescent="0.2">
      <c r="A764" s="142"/>
      <c r="B764" s="142"/>
      <c r="C764" s="142"/>
      <c r="D764" s="142"/>
      <c r="E764" s="142"/>
      <c r="F764" s="142"/>
      <c r="G764" s="142"/>
      <c r="H764" s="142"/>
      <c r="I764" s="142"/>
      <c r="J764" s="142"/>
      <c r="K764" s="142"/>
      <c r="L764" s="142"/>
      <c r="M764" s="142"/>
      <c r="N764" s="142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</row>
    <row r="765" spans="1:26" ht="12.75" customHeight="1" x14ac:dyDescent="0.2">
      <c r="A765" s="142"/>
      <c r="B765" s="142"/>
      <c r="C765" s="142"/>
      <c r="D765" s="142"/>
      <c r="E765" s="142"/>
      <c r="F765" s="142"/>
      <c r="G765" s="142"/>
      <c r="H765" s="142"/>
      <c r="I765" s="142"/>
      <c r="J765" s="142"/>
      <c r="K765" s="142"/>
      <c r="L765" s="142"/>
      <c r="M765" s="142"/>
      <c r="N765" s="142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</row>
    <row r="766" spans="1:26" ht="12.75" customHeight="1" x14ac:dyDescent="0.2">
      <c r="A766" s="142"/>
      <c r="B766" s="142"/>
      <c r="C766" s="142"/>
      <c r="D766" s="142"/>
      <c r="E766" s="142"/>
      <c r="F766" s="142"/>
      <c r="G766" s="142"/>
      <c r="H766" s="142"/>
      <c r="I766" s="142"/>
      <c r="J766" s="142"/>
      <c r="K766" s="142"/>
      <c r="L766" s="142"/>
      <c r="M766" s="142"/>
      <c r="N766" s="142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</row>
    <row r="767" spans="1:26" ht="12.75" customHeight="1" x14ac:dyDescent="0.2">
      <c r="A767" s="142"/>
      <c r="B767" s="142"/>
      <c r="C767" s="142"/>
      <c r="D767" s="142"/>
      <c r="E767" s="142"/>
      <c r="F767" s="142"/>
      <c r="G767" s="142"/>
      <c r="H767" s="142"/>
      <c r="I767" s="142"/>
      <c r="J767" s="142"/>
      <c r="K767" s="142"/>
      <c r="L767" s="142"/>
      <c r="M767" s="142"/>
      <c r="N767" s="142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</row>
    <row r="768" spans="1:26" ht="12.75" customHeight="1" x14ac:dyDescent="0.2">
      <c r="A768" s="142"/>
      <c r="B768" s="142"/>
      <c r="C768" s="142"/>
      <c r="D768" s="142"/>
      <c r="E768" s="142"/>
      <c r="F768" s="142"/>
      <c r="G768" s="142"/>
      <c r="H768" s="142"/>
      <c r="I768" s="142"/>
      <c r="J768" s="142"/>
      <c r="K768" s="142"/>
      <c r="L768" s="142"/>
      <c r="M768" s="142"/>
      <c r="N768" s="142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</row>
    <row r="769" spans="1:26" ht="12.75" customHeight="1" x14ac:dyDescent="0.2">
      <c r="A769" s="142"/>
      <c r="B769" s="142"/>
      <c r="C769" s="142"/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2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</row>
    <row r="770" spans="1:26" ht="12.75" customHeight="1" x14ac:dyDescent="0.2">
      <c r="A770" s="142"/>
      <c r="B770" s="142"/>
      <c r="C770" s="142"/>
      <c r="D770" s="142"/>
      <c r="E770" s="142"/>
      <c r="F770" s="142"/>
      <c r="G770" s="142"/>
      <c r="H770" s="142"/>
      <c r="I770" s="142"/>
      <c r="J770" s="142"/>
      <c r="K770" s="142"/>
      <c r="L770" s="142"/>
      <c r="M770" s="142"/>
      <c r="N770" s="142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</row>
    <row r="771" spans="1:26" ht="12.75" customHeight="1" x14ac:dyDescent="0.2">
      <c r="A771" s="142"/>
      <c r="B771" s="142"/>
      <c r="C771" s="142"/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2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</row>
    <row r="772" spans="1:26" ht="12.75" customHeight="1" x14ac:dyDescent="0.2">
      <c r="A772" s="142"/>
      <c r="B772" s="142"/>
      <c r="C772" s="142"/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2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</row>
    <row r="773" spans="1:26" ht="12.75" customHeight="1" x14ac:dyDescent="0.2">
      <c r="A773" s="142"/>
      <c r="B773" s="142"/>
      <c r="C773" s="142"/>
      <c r="D773" s="142"/>
      <c r="E773" s="142"/>
      <c r="F773" s="142"/>
      <c r="G773" s="142"/>
      <c r="H773" s="142"/>
      <c r="I773" s="142"/>
      <c r="J773" s="142"/>
      <c r="K773" s="142"/>
      <c r="L773" s="142"/>
      <c r="M773" s="142"/>
      <c r="N773" s="142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</row>
    <row r="774" spans="1:26" ht="12.75" customHeight="1" x14ac:dyDescent="0.2">
      <c r="A774" s="142"/>
      <c r="B774" s="142"/>
      <c r="C774" s="142"/>
      <c r="D774" s="142"/>
      <c r="E774" s="142"/>
      <c r="F774" s="142"/>
      <c r="G774" s="142"/>
      <c r="H774" s="142"/>
      <c r="I774" s="142"/>
      <c r="J774" s="142"/>
      <c r="K774" s="142"/>
      <c r="L774" s="142"/>
      <c r="M774" s="142"/>
      <c r="N774" s="142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</row>
    <row r="775" spans="1:26" ht="12.75" customHeight="1" x14ac:dyDescent="0.2">
      <c r="A775" s="142"/>
      <c r="B775" s="142"/>
      <c r="C775" s="142"/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2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</row>
    <row r="776" spans="1:26" ht="12.75" customHeight="1" x14ac:dyDescent="0.2">
      <c r="A776" s="142"/>
      <c r="B776" s="142"/>
      <c r="C776" s="142"/>
      <c r="D776" s="142"/>
      <c r="E776" s="142"/>
      <c r="F776" s="142"/>
      <c r="G776" s="142"/>
      <c r="H776" s="142"/>
      <c r="I776" s="142"/>
      <c r="J776" s="142"/>
      <c r="K776" s="142"/>
      <c r="L776" s="142"/>
      <c r="M776" s="142"/>
      <c r="N776" s="142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</row>
    <row r="777" spans="1:26" ht="12.75" customHeight="1" x14ac:dyDescent="0.2">
      <c r="A777" s="142"/>
      <c r="B777" s="142"/>
      <c r="C777" s="142"/>
      <c r="D777" s="142"/>
      <c r="E777" s="142"/>
      <c r="F777" s="142"/>
      <c r="G777" s="142"/>
      <c r="H777" s="142"/>
      <c r="I777" s="142"/>
      <c r="J777" s="142"/>
      <c r="K777" s="142"/>
      <c r="L777" s="142"/>
      <c r="M777" s="142"/>
      <c r="N777" s="142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</row>
    <row r="778" spans="1:26" ht="12.75" customHeight="1" x14ac:dyDescent="0.2">
      <c r="A778" s="142"/>
      <c r="B778" s="142"/>
      <c r="C778" s="142"/>
      <c r="D778" s="142"/>
      <c r="E778" s="142"/>
      <c r="F778" s="142"/>
      <c r="G778" s="142"/>
      <c r="H778" s="142"/>
      <c r="I778" s="142"/>
      <c r="J778" s="142"/>
      <c r="K778" s="142"/>
      <c r="L778" s="142"/>
      <c r="M778" s="142"/>
      <c r="N778" s="142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</row>
    <row r="779" spans="1:26" ht="12.75" customHeight="1" x14ac:dyDescent="0.2">
      <c r="A779" s="142"/>
      <c r="B779" s="142"/>
      <c r="C779" s="142"/>
      <c r="D779" s="142"/>
      <c r="E779" s="142"/>
      <c r="F779" s="142"/>
      <c r="G779" s="142"/>
      <c r="H779" s="142"/>
      <c r="I779" s="142"/>
      <c r="J779" s="142"/>
      <c r="K779" s="142"/>
      <c r="L779" s="142"/>
      <c r="M779" s="142"/>
      <c r="N779" s="142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</row>
    <row r="780" spans="1:26" ht="12.75" customHeight="1" x14ac:dyDescent="0.2">
      <c r="A780" s="142"/>
      <c r="B780" s="142"/>
      <c r="C780" s="142"/>
      <c r="D780" s="142"/>
      <c r="E780" s="142"/>
      <c r="F780" s="142"/>
      <c r="G780" s="142"/>
      <c r="H780" s="142"/>
      <c r="I780" s="142"/>
      <c r="J780" s="142"/>
      <c r="K780" s="142"/>
      <c r="L780" s="142"/>
      <c r="M780" s="142"/>
      <c r="N780" s="142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</row>
    <row r="781" spans="1:26" ht="12.75" customHeight="1" x14ac:dyDescent="0.2">
      <c r="A781" s="142"/>
      <c r="B781" s="142"/>
      <c r="C781" s="142"/>
      <c r="D781" s="142"/>
      <c r="E781" s="142"/>
      <c r="F781" s="142"/>
      <c r="G781" s="142"/>
      <c r="H781" s="142"/>
      <c r="I781" s="142"/>
      <c r="J781" s="142"/>
      <c r="K781" s="142"/>
      <c r="L781" s="142"/>
      <c r="M781" s="142"/>
      <c r="N781" s="142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</row>
    <row r="782" spans="1:26" ht="12.75" customHeight="1" x14ac:dyDescent="0.2">
      <c r="A782" s="142"/>
      <c r="B782" s="142"/>
      <c r="C782" s="142"/>
      <c r="D782" s="142"/>
      <c r="E782" s="142"/>
      <c r="F782" s="142"/>
      <c r="G782" s="142"/>
      <c r="H782" s="142"/>
      <c r="I782" s="142"/>
      <c r="J782" s="142"/>
      <c r="K782" s="142"/>
      <c r="L782" s="142"/>
      <c r="M782" s="142"/>
      <c r="N782" s="142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</row>
    <row r="783" spans="1:26" ht="12.75" customHeight="1" x14ac:dyDescent="0.2">
      <c r="A783" s="142"/>
      <c r="B783" s="142"/>
      <c r="C783" s="142"/>
      <c r="D783" s="142"/>
      <c r="E783" s="142"/>
      <c r="F783" s="142"/>
      <c r="G783" s="142"/>
      <c r="H783" s="142"/>
      <c r="I783" s="142"/>
      <c r="J783" s="142"/>
      <c r="K783" s="142"/>
      <c r="L783" s="142"/>
      <c r="M783" s="142"/>
      <c r="N783" s="142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</row>
    <row r="784" spans="1:26" ht="12.75" customHeight="1" x14ac:dyDescent="0.2">
      <c r="A784" s="142"/>
      <c r="B784" s="142"/>
      <c r="C784" s="142"/>
      <c r="D784" s="142"/>
      <c r="E784" s="142"/>
      <c r="F784" s="142"/>
      <c r="G784" s="142"/>
      <c r="H784" s="142"/>
      <c r="I784" s="142"/>
      <c r="J784" s="142"/>
      <c r="K784" s="142"/>
      <c r="L784" s="142"/>
      <c r="M784" s="142"/>
      <c r="N784" s="142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</row>
    <row r="785" spans="1:26" ht="12.75" customHeight="1" x14ac:dyDescent="0.2">
      <c r="A785" s="142"/>
      <c r="B785" s="142"/>
      <c r="C785" s="142"/>
      <c r="D785" s="142"/>
      <c r="E785" s="142"/>
      <c r="F785" s="142"/>
      <c r="G785" s="142"/>
      <c r="H785" s="142"/>
      <c r="I785" s="142"/>
      <c r="J785" s="142"/>
      <c r="K785" s="142"/>
      <c r="L785" s="142"/>
      <c r="M785" s="142"/>
      <c r="N785" s="142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</row>
    <row r="786" spans="1:26" ht="12.75" customHeight="1" x14ac:dyDescent="0.2">
      <c r="A786" s="142"/>
      <c r="B786" s="142"/>
      <c r="C786" s="142"/>
      <c r="D786" s="142"/>
      <c r="E786" s="142"/>
      <c r="F786" s="142"/>
      <c r="G786" s="142"/>
      <c r="H786" s="142"/>
      <c r="I786" s="142"/>
      <c r="J786" s="142"/>
      <c r="K786" s="142"/>
      <c r="L786" s="142"/>
      <c r="M786" s="142"/>
      <c r="N786" s="142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</row>
    <row r="787" spans="1:26" ht="12.75" customHeight="1" x14ac:dyDescent="0.2">
      <c r="A787" s="142"/>
      <c r="B787" s="142"/>
      <c r="C787" s="142"/>
      <c r="D787" s="142"/>
      <c r="E787" s="142"/>
      <c r="F787" s="142"/>
      <c r="G787" s="142"/>
      <c r="H787" s="142"/>
      <c r="I787" s="142"/>
      <c r="J787" s="142"/>
      <c r="K787" s="142"/>
      <c r="L787" s="142"/>
      <c r="M787" s="142"/>
      <c r="N787" s="142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</row>
    <row r="788" spans="1:26" ht="12.75" customHeight="1" x14ac:dyDescent="0.2">
      <c r="A788" s="142"/>
      <c r="B788" s="142"/>
      <c r="C788" s="142"/>
      <c r="D788" s="142"/>
      <c r="E788" s="142"/>
      <c r="F788" s="142"/>
      <c r="G788" s="142"/>
      <c r="H788" s="142"/>
      <c r="I788" s="142"/>
      <c r="J788" s="142"/>
      <c r="K788" s="142"/>
      <c r="L788" s="142"/>
      <c r="M788" s="142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</row>
    <row r="789" spans="1:26" ht="12.75" customHeight="1" x14ac:dyDescent="0.2">
      <c r="A789" s="142"/>
      <c r="B789" s="142"/>
      <c r="C789" s="142"/>
      <c r="D789" s="142"/>
      <c r="E789" s="142"/>
      <c r="F789" s="142"/>
      <c r="G789" s="142"/>
      <c r="H789" s="142"/>
      <c r="I789" s="142"/>
      <c r="J789" s="142"/>
      <c r="K789" s="142"/>
      <c r="L789" s="142"/>
      <c r="M789" s="142"/>
      <c r="N789" s="142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</row>
    <row r="790" spans="1:26" ht="12.75" customHeight="1" x14ac:dyDescent="0.2">
      <c r="A790" s="142"/>
      <c r="B790" s="142"/>
      <c r="C790" s="142"/>
      <c r="D790" s="142"/>
      <c r="E790" s="142"/>
      <c r="F790" s="142"/>
      <c r="G790" s="142"/>
      <c r="H790" s="142"/>
      <c r="I790" s="142"/>
      <c r="J790" s="142"/>
      <c r="K790" s="142"/>
      <c r="L790" s="142"/>
      <c r="M790" s="142"/>
      <c r="N790" s="142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</row>
    <row r="791" spans="1:26" ht="12.75" customHeight="1" x14ac:dyDescent="0.2">
      <c r="A791" s="142"/>
      <c r="B791" s="142"/>
      <c r="C791" s="142"/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2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</row>
    <row r="792" spans="1:26" ht="12.75" customHeight="1" x14ac:dyDescent="0.2">
      <c r="A792" s="142"/>
      <c r="B792" s="142"/>
      <c r="C792" s="142"/>
      <c r="D792" s="142"/>
      <c r="E792" s="142"/>
      <c r="F792" s="142"/>
      <c r="G792" s="142"/>
      <c r="H792" s="142"/>
      <c r="I792" s="142"/>
      <c r="J792" s="142"/>
      <c r="K792" s="142"/>
      <c r="L792" s="142"/>
      <c r="M792" s="142"/>
      <c r="N792" s="142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</row>
    <row r="793" spans="1:26" ht="12.75" customHeight="1" x14ac:dyDescent="0.2">
      <c r="A793" s="142"/>
      <c r="B793" s="142"/>
      <c r="C793" s="142"/>
      <c r="D793" s="142"/>
      <c r="E793" s="142"/>
      <c r="F793" s="142"/>
      <c r="G793" s="142"/>
      <c r="H793" s="142"/>
      <c r="I793" s="142"/>
      <c r="J793" s="142"/>
      <c r="K793" s="142"/>
      <c r="L793" s="142"/>
      <c r="M793" s="142"/>
      <c r="N793" s="142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</row>
    <row r="794" spans="1:26" ht="12.75" customHeight="1" x14ac:dyDescent="0.2">
      <c r="A794" s="142"/>
      <c r="B794" s="142"/>
      <c r="C794" s="142"/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2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</row>
    <row r="795" spans="1:26" ht="12.75" customHeight="1" x14ac:dyDescent="0.2">
      <c r="A795" s="142"/>
      <c r="B795" s="142"/>
      <c r="C795" s="142"/>
      <c r="D795" s="142"/>
      <c r="E795" s="142"/>
      <c r="F795" s="142"/>
      <c r="G795" s="142"/>
      <c r="H795" s="142"/>
      <c r="I795" s="142"/>
      <c r="J795" s="142"/>
      <c r="K795" s="142"/>
      <c r="L795" s="142"/>
      <c r="M795" s="142"/>
      <c r="N795" s="142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</row>
    <row r="796" spans="1:26" ht="12.75" customHeight="1" x14ac:dyDescent="0.2">
      <c r="A796" s="142"/>
      <c r="B796" s="142"/>
      <c r="C796" s="142"/>
      <c r="D796" s="142"/>
      <c r="E796" s="142"/>
      <c r="F796" s="142"/>
      <c r="G796" s="142"/>
      <c r="H796" s="142"/>
      <c r="I796" s="142"/>
      <c r="J796" s="142"/>
      <c r="K796" s="142"/>
      <c r="L796" s="142"/>
      <c r="M796" s="142"/>
      <c r="N796" s="142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</row>
    <row r="797" spans="1:26" ht="12.75" customHeight="1" x14ac:dyDescent="0.2">
      <c r="A797" s="142"/>
      <c r="B797" s="142"/>
      <c r="C797" s="142"/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42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</row>
    <row r="798" spans="1:26" ht="12.75" customHeight="1" x14ac:dyDescent="0.2">
      <c r="A798" s="142"/>
      <c r="B798" s="142"/>
      <c r="C798" s="142"/>
      <c r="D798" s="142"/>
      <c r="E798" s="142"/>
      <c r="F798" s="142"/>
      <c r="G798" s="142"/>
      <c r="H798" s="142"/>
      <c r="I798" s="142"/>
      <c r="J798" s="142"/>
      <c r="K798" s="142"/>
      <c r="L798" s="142"/>
      <c r="M798" s="142"/>
      <c r="N798" s="142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</row>
    <row r="799" spans="1:26" ht="12.75" customHeight="1" x14ac:dyDescent="0.2">
      <c r="A799" s="142"/>
      <c r="B799" s="142"/>
      <c r="C799" s="142"/>
      <c r="D799" s="142"/>
      <c r="E799" s="142"/>
      <c r="F799" s="142"/>
      <c r="G799" s="142"/>
      <c r="H799" s="142"/>
      <c r="I799" s="142"/>
      <c r="J799" s="142"/>
      <c r="K799" s="142"/>
      <c r="L799" s="142"/>
      <c r="M799" s="142"/>
      <c r="N799" s="142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</row>
    <row r="800" spans="1:26" ht="12.75" customHeight="1" x14ac:dyDescent="0.2">
      <c r="A800" s="142"/>
      <c r="B800" s="142"/>
      <c r="C800" s="142"/>
      <c r="D800" s="142"/>
      <c r="E800" s="142"/>
      <c r="F800" s="142"/>
      <c r="G800" s="142"/>
      <c r="H800" s="142"/>
      <c r="I800" s="142"/>
      <c r="J800" s="142"/>
      <c r="K800" s="142"/>
      <c r="L800" s="142"/>
      <c r="M800" s="142"/>
      <c r="N800" s="142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</row>
    <row r="801" spans="1:26" ht="12.75" customHeight="1" x14ac:dyDescent="0.2">
      <c r="A801" s="142"/>
      <c r="B801" s="142"/>
      <c r="C801" s="142"/>
      <c r="D801" s="142"/>
      <c r="E801" s="142"/>
      <c r="F801" s="142"/>
      <c r="G801" s="142"/>
      <c r="H801" s="142"/>
      <c r="I801" s="142"/>
      <c r="J801" s="142"/>
      <c r="K801" s="142"/>
      <c r="L801" s="142"/>
      <c r="M801" s="142"/>
      <c r="N801" s="142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</row>
    <row r="802" spans="1:26" ht="12.75" customHeight="1" x14ac:dyDescent="0.2">
      <c r="A802" s="142"/>
      <c r="B802" s="142"/>
      <c r="C802" s="142"/>
      <c r="D802" s="142"/>
      <c r="E802" s="142"/>
      <c r="F802" s="142"/>
      <c r="G802" s="142"/>
      <c r="H802" s="142"/>
      <c r="I802" s="142"/>
      <c r="J802" s="142"/>
      <c r="K802" s="142"/>
      <c r="L802" s="142"/>
      <c r="M802" s="142"/>
      <c r="N802" s="142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</row>
    <row r="803" spans="1:26" ht="12.75" customHeight="1" x14ac:dyDescent="0.2">
      <c r="A803" s="142"/>
      <c r="B803" s="142"/>
      <c r="C803" s="142"/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2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</row>
    <row r="804" spans="1:26" ht="12.75" customHeight="1" x14ac:dyDescent="0.2">
      <c r="A804" s="142"/>
      <c r="B804" s="142"/>
      <c r="C804" s="142"/>
      <c r="D804" s="142"/>
      <c r="E804" s="142"/>
      <c r="F804" s="142"/>
      <c r="G804" s="142"/>
      <c r="H804" s="142"/>
      <c r="I804" s="142"/>
      <c r="J804" s="142"/>
      <c r="K804" s="142"/>
      <c r="L804" s="142"/>
      <c r="M804" s="142"/>
      <c r="N804" s="142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</row>
    <row r="805" spans="1:26" ht="12.75" customHeight="1" x14ac:dyDescent="0.2">
      <c r="A805" s="142"/>
      <c r="B805" s="142"/>
      <c r="C805" s="142"/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2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2"/>
    </row>
    <row r="806" spans="1:26" ht="12.75" customHeight="1" x14ac:dyDescent="0.2">
      <c r="A806" s="142"/>
      <c r="B806" s="142"/>
      <c r="C806" s="142"/>
      <c r="D806" s="142"/>
      <c r="E806" s="142"/>
      <c r="F806" s="142"/>
      <c r="G806" s="142"/>
      <c r="H806" s="142"/>
      <c r="I806" s="142"/>
      <c r="J806" s="142"/>
      <c r="K806" s="142"/>
      <c r="L806" s="142"/>
      <c r="M806" s="142"/>
      <c r="N806" s="142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</row>
    <row r="807" spans="1:26" ht="12.75" customHeight="1" x14ac:dyDescent="0.2">
      <c r="A807" s="142"/>
      <c r="B807" s="142"/>
      <c r="C807" s="142"/>
      <c r="D807" s="142"/>
      <c r="E807" s="142"/>
      <c r="F807" s="142"/>
      <c r="G807" s="142"/>
      <c r="H807" s="142"/>
      <c r="I807" s="142"/>
      <c r="J807" s="142"/>
      <c r="K807" s="142"/>
      <c r="L807" s="142"/>
      <c r="M807" s="142"/>
      <c r="N807" s="142"/>
      <c r="O807" s="142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2"/>
    </row>
    <row r="808" spans="1:26" ht="12.75" customHeight="1" x14ac:dyDescent="0.2">
      <c r="A808" s="142"/>
      <c r="B808" s="142"/>
      <c r="C808" s="142"/>
      <c r="D808" s="142"/>
      <c r="E808" s="142"/>
      <c r="F808" s="142"/>
      <c r="G808" s="142"/>
      <c r="H808" s="142"/>
      <c r="I808" s="142"/>
      <c r="J808" s="142"/>
      <c r="K808" s="142"/>
      <c r="L808" s="142"/>
      <c r="M808" s="142"/>
      <c r="N808" s="142"/>
      <c r="O808" s="142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2"/>
    </row>
    <row r="809" spans="1:26" ht="12.75" customHeight="1" x14ac:dyDescent="0.2">
      <c r="A809" s="142"/>
      <c r="B809" s="142"/>
      <c r="C809" s="142"/>
      <c r="D809" s="142"/>
      <c r="E809" s="142"/>
      <c r="F809" s="142"/>
      <c r="G809" s="142"/>
      <c r="H809" s="142"/>
      <c r="I809" s="142"/>
      <c r="J809" s="142"/>
      <c r="K809" s="142"/>
      <c r="L809" s="142"/>
      <c r="M809" s="142"/>
      <c r="N809" s="142"/>
      <c r="O809" s="142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2"/>
    </row>
    <row r="810" spans="1:26" ht="12.75" customHeight="1" x14ac:dyDescent="0.2">
      <c r="A810" s="142"/>
      <c r="B810" s="142"/>
      <c r="C810" s="142"/>
      <c r="D810" s="142"/>
      <c r="E810" s="142"/>
      <c r="F810" s="142"/>
      <c r="G810" s="142"/>
      <c r="H810" s="142"/>
      <c r="I810" s="142"/>
      <c r="J810" s="142"/>
      <c r="K810" s="142"/>
      <c r="L810" s="142"/>
      <c r="M810" s="142"/>
      <c r="N810" s="142"/>
      <c r="O810" s="142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2"/>
    </row>
    <row r="811" spans="1:26" ht="12.75" customHeight="1" x14ac:dyDescent="0.2">
      <c r="A811" s="142"/>
      <c r="B811" s="142"/>
      <c r="C811" s="142"/>
      <c r="D811" s="142"/>
      <c r="E811" s="142"/>
      <c r="F811" s="142"/>
      <c r="G811" s="142"/>
      <c r="H811" s="142"/>
      <c r="I811" s="142"/>
      <c r="J811" s="142"/>
      <c r="K811" s="142"/>
      <c r="L811" s="142"/>
      <c r="M811" s="142"/>
      <c r="N811" s="142"/>
      <c r="O811" s="142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2"/>
    </row>
    <row r="812" spans="1:26" ht="12.75" customHeight="1" x14ac:dyDescent="0.2">
      <c r="A812" s="142"/>
      <c r="B812" s="142"/>
      <c r="C812" s="142"/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2"/>
      <c r="O812" s="142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2"/>
    </row>
    <row r="813" spans="1:26" ht="12.75" customHeight="1" x14ac:dyDescent="0.2">
      <c r="A813" s="142"/>
      <c r="B813" s="142"/>
      <c r="C813" s="142"/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2"/>
      <c r="O813" s="142"/>
      <c r="P813" s="142"/>
      <c r="Q813" s="142"/>
      <c r="R813" s="142"/>
      <c r="S813" s="142"/>
      <c r="T813" s="142"/>
      <c r="U813" s="142"/>
      <c r="V813" s="142"/>
      <c r="W813" s="142"/>
      <c r="X813" s="142"/>
      <c r="Y813" s="142"/>
      <c r="Z813" s="142"/>
    </row>
    <row r="814" spans="1:26" ht="12.75" customHeight="1" x14ac:dyDescent="0.2">
      <c r="A814" s="142"/>
      <c r="B814" s="142"/>
      <c r="C814" s="142"/>
      <c r="D814" s="142"/>
      <c r="E814" s="142"/>
      <c r="F814" s="142"/>
      <c r="G814" s="142"/>
      <c r="H814" s="142"/>
      <c r="I814" s="142"/>
      <c r="J814" s="142"/>
      <c r="K814" s="142"/>
      <c r="L814" s="142"/>
      <c r="M814" s="142"/>
      <c r="N814" s="142"/>
      <c r="O814" s="142"/>
      <c r="P814" s="142"/>
      <c r="Q814" s="142"/>
      <c r="R814" s="142"/>
      <c r="S814" s="142"/>
      <c r="T814" s="142"/>
      <c r="U814" s="142"/>
      <c r="V814" s="142"/>
      <c r="W814" s="142"/>
      <c r="X814" s="142"/>
      <c r="Y814" s="142"/>
      <c r="Z814" s="142"/>
    </row>
    <row r="815" spans="1:26" ht="12.75" customHeight="1" x14ac:dyDescent="0.2">
      <c r="A815" s="142"/>
      <c r="B815" s="142"/>
      <c r="C815" s="142"/>
      <c r="D815" s="142"/>
      <c r="E815" s="142"/>
      <c r="F815" s="142"/>
      <c r="G815" s="142"/>
      <c r="H815" s="142"/>
      <c r="I815" s="142"/>
      <c r="J815" s="142"/>
      <c r="K815" s="142"/>
      <c r="L815" s="142"/>
      <c r="M815" s="142"/>
      <c r="N815" s="142"/>
      <c r="O815" s="142"/>
      <c r="P815" s="142"/>
      <c r="Q815" s="142"/>
      <c r="R815" s="142"/>
      <c r="S815" s="142"/>
      <c r="T815" s="142"/>
      <c r="U815" s="142"/>
      <c r="V815" s="142"/>
      <c r="W815" s="142"/>
      <c r="X815" s="142"/>
      <c r="Y815" s="142"/>
      <c r="Z815" s="142"/>
    </row>
    <row r="816" spans="1:26" ht="12.75" customHeight="1" x14ac:dyDescent="0.2">
      <c r="A816" s="142"/>
      <c r="B816" s="142"/>
      <c r="C816" s="142"/>
      <c r="D816" s="142"/>
      <c r="E816" s="142"/>
      <c r="F816" s="142"/>
      <c r="G816" s="142"/>
      <c r="H816" s="142"/>
      <c r="I816" s="142"/>
      <c r="J816" s="142"/>
      <c r="K816" s="142"/>
      <c r="L816" s="142"/>
      <c r="M816" s="142"/>
      <c r="N816" s="142"/>
      <c r="O816" s="142"/>
      <c r="P816" s="142"/>
      <c r="Q816" s="142"/>
      <c r="R816" s="142"/>
      <c r="S816" s="142"/>
      <c r="T816" s="142"/>
      <c r="U816" s="142"/>
      <c r="V816" s="142"/>
      <c r="W816" s="142"/>
      <c r="X816" s="142"/>
      <c r="Y816" s="142"/>
      <c r="Z816" s="142"/>
    </row>
    <row r="817" spans="1:26" ht="12.75" customHeight="1" x14ac:dyDescent="0.2">
      <c r="A817" s="142"/>
      <c r="B817" s="142"/>
      <c r="C817" s="142"/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2"/>
      <c r="O817" s="142"/>
      <c r="P817" s="142"/>
      <c r="Q817" s="142"/>
      <c r="R817" s="142"/>
      <c r="S817" s="142"/>
      <c r="T817" s="142"/>
      <c r="U817" s="142"/>
      <c r="V817" s="142"/>
      <c r="W817" s="142"/>
      <c r="X817" s="142"/>
      <c r="Y817" s="142"/>
      <c r="Z817" s="142"/>
    </row>
    <row r="818" spans="1:26" ht="12.75" customHeight="1" x14ac:dyDescent="0.2">
      <c r="A818" s="142"/>
      <c r="B818" s="142"/>
      <c r="C818" s="142"/>
      <c r="D818" s="142"/>
      <c r="E818" s="142"/>
      <c r="F818" s="142"/>
      <c r="G818" s="142"/>
      <c r="H818" s="142"/>
      <c r="I818" s="142"/>
      <c r="J818" s="142"/>
      <c r="K818" s="142"/>
      <c r="L818" s="142"/>
      <c r="M818" s="142"/>
      <c r="N818" s="142"/>
      <c r="O818" s="142"/>
      <c r="P818" s="142"/>
      <c r="Q818" s="142"/>
      <c r="R818" s="142"/>
      <c r="S818" s="142"/>
      <c r="T818" s="142"/>
      <c r="U818" s="142"/>
      <c r="V818" s="142"/>
      <c r="W818" s="142"/>
      <c r="X818" s="142"/>
      <c r="Y818" s="142"/>
      <c r="Z818" s="142"/>
    </row>
    <row r="819" spans="1:26" ht="12.75" customHeight="1" x14ac:dyDescent="0.2">
      <c r="A819" s="142"/>
      <c r="B819" s="142"/>
      <c r="C819" s="142"/>
      <c r="D819" s="142"/>
      <c r="E819" s="142"/>
      <c r="F819" s="142"/>
      <c r="G819" s="142"/>
      <c r="H819" s="142"/>
      <c r="I819" s="142"/>
      <c r="J819" s="142"/>
      <c r="K819" s="142"/>
      <c r="L819" s="142"/>
      <c r="M819" s="142"/>
      <c r="N819" s="142"/>
      <c r="O819" s="142"/>
      <c r="P819" s="142"/>
      <c r="Q819" s="142"/>
      <c r="R819" s="142"/>
      <c r="S819" s="142"/>
      <c r="T819" s="142"/>
      <c r="U819" s="142"/>
      <c r="V819" s="142"/>
      <c r="W819" s="142"/>
      <c r="X819" s="142"/>
      <c r="Y819" s="142"/>
      <c r="Z819" s="142"/>
    </row>
    <row r="820" spans="1:26" ht="12.75" customHeight="1" x14ac:dyDescent="0.2">
      <c r="A820" s="142"/>
      <c r="B820" s="142"/>
      <c r="C820" s="142"/>
      <c r="D820" s="142"/>
      <c r="E820" s="142"/>
      <c r="F820" s="142"/>
      <c r="G820" s="142"/>
      <c r="H820" s="142"/>
      <c r="I820" s="142"/>
      <c r="J820" s="142"/>
      <c r="K820" s="142"/>
      <c r="L820" s="142"/>
      <c r="M820" s="142"/>
      <c r="N820" s="142"/>
      <c r="O820" s="142"/>
      <c r="P820" s="142"/>
      <c r="Q820" s="142"/>
      <c r="R820" s="142"/>
      <c r="S820" s="142"/>
      <c r="T820" s="142"/>
      <c r="U820" s="142"/>
      <c r="V820" s="142"/>
      <c r="W820" s="142"/>
      <c r="X820" s="142"/>
      <c r="Y820" s="142"/>
      <c r="Z820" s="142"/>
    </row>
    <row r="821" spans="1:26" ht="12.75" customHeight="1" x14ac:dyDescent="0.2">
      <c r="A821" s="142"/>
      <c r="B821" s="142"/>
      <c r="C821" s="142"/>
      <c r="D821" s="142"/>
      <c r="E821" s="142"/>
      <c r="F821" s="142"/>
      <c r="G821" s="142"/>
      <c r="H821" s="142"/>
      <c r="I821" s="142"/>
      <c r="J821" s="142"/>
      <c r="K821" s="142"/>
      <c r="L821" s="142"/>
      <c r="M821" s="142"/>
      <c r="N821" s="142"/>
      <c r="O821" s="142"/>
      <c r="P821" s="142"/>
      <c r="Q821" s="142"/>
      <c r="R821" s="142"/>
      <c r="S821" s="142"/>
      <c r="T821" s="142"/>
      <c r="U821" s="142"/>
      <c r="V821" s="142"/>
      <c r="W821" s="142"/>
      <c r="X821" s="142"/>
      <c r="Y821" s="142"/>
      <c r="Z821" s="142"/>
    </row>
    <row r="822" spans="1:26" ht="12.75" customHeight="1" x14ac:dyDescent="0.2">
      <c r="A822" s="142"/>
      <c r="B822" s="142"/>
      <c r="C822" s="142"/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2"/>
      <c r="O822" s="142"/>
      <c r="P822" s="142"/>
      <c r="Q822" s="142"/>
      <c r="R822" s="142"/>
      <c r="S822" s="142"/>
      <c r="T822" s="142"/>
      <c r="U822" s="142"/>
      <c r="V822" s="142"/>
      <c r="W822" s="142"/>
      <c r="X822" s="142"/>
      <c r="Y822" s="142"/>
      <c r="Z822" s="142"/>
    </row>
    <row r="823" spans="1:26" ht="12.75" customHeight="1" x14ac:dyDescent="0.2">
      <c r="A823" s="142"/>
      <c r="B823" s="142"/>
      <c r="C823" s="142"/>
      <c r="D823" s="142"/>
      <c r="E823" s="142"/>
      <c r="F823" s="142"/>
      <c r="G823" s="142"/>
      <c r="H823" s="142"/>
      <c r="I823" s="142"/>
      <c r="J823" s="142"/>
      <c r="K823" s="142"/>
      <c r="L823" s="142"/>
      <c r="M823" s="142"/>
      <c r="N823" s="142"/>
      <c r="O823" s="142"/>
      <c r="P823" s="142"/>
      <c r="Q823" s="142"/>
      <c r="R823" s="142"/>
      <c r="S823" s="142"/>
      <c r="T823" s="142"/>
      <c r="U823" s="142"/>
      <c r="V823" s="142"/>
      <c r="W823" s="142"/>
      <c r="X823" s="142"/>
      <c r="Y823" s="142"/>
      <c r="Z823" s="142"/>
    </row>
    <row r="824" spans="1:26" ht="12.75" customHeight="1" x14ac:dyDescent="0.2">
      <c r="A824" s="142"/>
      <c r="B824" s="142"/>
      <c r="C824" s="142"/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2"/>
      <c r="O824" s="142"/>
      <c r="P824" s="142"/>
      <c r="Q824" s="142"/>
      <c r="R824" s="142"/>
      <c r="S824" s="142"/>
      <c r="T824" s="142"/>
      <c r="U824" s="142"/>
      <c r="V824" s="142"/>
      <c r="W824" s="142"/>
      <c r="X824" s="142"/>
      <c r="Y824" s="142"/>
      <c r="Z824" s="142"/>
    </row>
    <row r="825" spans="1:26" ht="12.75" customHeight="1" x14ac:dyDescent="0.2">
      <c r="A825" s="142"/>
      <c r="B825" s="142"/>
      <c r="C825" s="142"/>
      <c r="D825" s="142"/>
      <c r="E825" s="142"/>
      <c r="F825" s="142"/>
      <c r="G825" s="142"/>
      <c r="H825" s="142"/>
      <c r="I825" s="142"/>
      <c r="J825" s="142"/>
      <c r="K825" s="142"/>
      <c r="L825" s="142"/>
      <c r="M825" s="142"/>
      <c r="N825" s="142"/>
      <c r="O825" s="142"/>
      <c r="P825" s="142"/>
      <c r="Q825" s="142"/>
      <c r="R825" s="142"/>
      <c r="S825" s="142"/>
      <c r="T825" s="142"/>
      <c r="U825" s="142"/>
      <c r="V825" s="142"/>
      <c r="W825" s="142"/>
      <c r="X825" s="142"/>
      <c r="Y825" s="142"/>
      <c r="Z825" s="142"/>
    </row>
    <row r="826" spans="1:26" ht="12.75" customHeight="1" x14ac:dyDescent="0.2">
      <c r="A826" s="142"/>
      <c r="B826" s="142"/>
      <c r="C826" s="142"/>
      <c r="D826" s="142"/>
      <c r="E826" s="142"/>
      <c r="F826" s="142"/>
      <c r="G826" s="142"/>
      <c r="H826" s="142"/>
      <c r="I826" s="142"/>
      <c r="J826" s="142"/>
      <c r="K826" s="142"/>
      <c r="L826" s="142"/>
      <c r="M826" s="142"/>
      <c r="N826" s="142"/>
      <c r="O826" s="142"/>
      <c r="P826" s="142"/>
      <c r="Q826" s="142"/>
      <c r="R826" s="142"/>
      <c r="S826" s="142"/>
      <c r="T826" s="142"/>
      <c r="U826" s="142"/>
      <c r="V826" s="142"/>
      <c r="W826" s="142"/>
      <c r="X826" s="142"/>
      <c r="Y826" s="142"/>
      <c r="Z826" s="142"/>
    </row>
    <row r="827" spans="1:26" ht="12.75" customHeight="1" x14ac:dyDescent="0.2">
      <c r="A827" s="142"/>
      <c r="B827" s="142"/>
      <c r="C827" s="142"/>
      <c r="D827" s="142"/>
      <c r="E827" s="142"/>
      <c r="F827" s="142"/>
      <c r="G827" s="142"/>
      <c r="H827" s="142"/>
      <c r="I827" s="142"/>
      <c r="J827" s="142"/>
      <c r="K827" s="142"/>
      <c r="L827" s="142"/>
      <c r="M827" s="142"/>
      <c r="N827" s="142"/>
      <c r="O827" s="142"/>
      <c r="P827" s="142"/>
      <c r="Q827" s="142"/>
      <c r="R827" s="142"/>
      <c r="S827" s="142"/>
      <c r="T827" s="142"/>
      <c r="U827" s="142"/>
      <c r="V827" s="142"/>
      <c r="W827" s="142"/>
      <c r="X827" s="142"/>
      <c r="Y827" s="142"/>
      <c r="Z827" s="142"/>
    </row>
    <row r="828" spans="1:26" ht="12.75" customHeight="1" x14ac:dyDescent="0.2">
      <c r="A828" s="142"/>
      <c r="B828" s="142"/>
      <c r="C828" s="142"/>
      <c r="D828" s="142"/>
      <c r="E828" s="142"/>
      <c r="F828" s="142"/>
      <c r="G828" s="142"/>
      <c r="H828" s="142"/>
      <c r="I828" s="142"/>
      <c r="J828" s="142"/>
      <c r="K828" s="142"/>
      <c r="L828" s="142"/>
      <c r="M828" s="142"/>
      <c r="N828" s="142"/>
      <c r="O828" s="142"/>
      <c r="P828" s="142"/>
      <c r="Q828" s="142"/>
      <c r="R828" s="142"/>
      <c r="S828" s="142"/>
      <c r="T828" s="142"/>
      <c r="U828" s="142"/>
      <c r="V828" s="142"/>
      <c r="W828" s="142"/>
      <c r="X828" s="142"/>
      <c r="Y828" s="142"/>
      <c r="Z828" s="142"/>
    </row>
    <row r="829" spans="1:26" ht="12.75" customHeight="1" x14ac:dyDescent="0.2">
      <c r="A829" s="142"/>
      <c r="B829" s="142"/>
      <c r="C829" s="142"/>
      <c r="D829" s="142"/>
      <c r="E829" s="142"/>
      <c r="F829" s="142"/>
      <c r="G829" s="142"/>
      <c r="H829" s="142"/>
      <c r="I829" s="142"/>
      <c r="J829" s="142"/>
      <c r="K829" s="142"/>
      <c r="L829" s="142"/>
      <c r="M829" s="142"/>
      <c r="N829" s="142"/>
      <c r="O829" s="142"/>
      <c r="P829" s="142"/>
      <c r="Q829" s="142"/>
      <c r="R829" s="142"/>
      <c r="S829" s="142"/>
      <c r="T829" s="142"/>
      <c r="U829" s="142"/>
      <c r="V829" s="142"/>
      <c r="W829" s="142"/>
      <c r="X829" s="142"/>
      <c r="Y829" s="142"/>
      <c r="Z829" s="142"/>
    </row>
    <row r="830" spans="1:26" ht="12.75" customHeight="1" x14ac:dyDescent="0.2">
      <c r="A830" s="142"/>
      <c r="B830" s="142"/>
      <c r="C830" s="142"/>
      <c r="D830" s="142"/>
      <c r="E830" s="142"/>
      <c r="F830" s="142"/>
      <c r="G830" s="142"/>
      <c r="H830" s="142"/>
      <c r="I830" s="142"/>
      <c r="J830" s="142"/>
      <c r="K830" s="142"/>
      <c r="L830" s="142"/>
      <c r="M830" s="142"/>
      <c r="N830" s="142"/>
      <c r="O830" s="142"/>
      <c r="P830" s="142"/>
      <c r="Q830" s="142"/>
      <c r="R830" s="142"/>
      <c r="S830" s="142"/>
      <c r="T830" s="142"/>
      <c r="U830" s="142"/>
      <c r="V830" s="142"/>
      <c r="W830" s="142"/>
      <c r="X830" s="142"/>
      <c r="Y830" s="142"/>
      <c r="Z830" s="142"/>
    </row>
    <row r="831" spans="1:26" ht="12.75" customHeight="1" x14ac:dyDescent="0.2">
      <c r="A831" s="142"/>
      <c r="B831" s="142"/>
      <c r="C831" s="142"/>
      <c r="D831" s="142"/>
      <c r="E831" s="142"/>
      <c r="F831" s="142"/>
      <c r="G831" s="142"/>
      <c r="H831" s="142"/>
      <c r="I831" s="142"/>
      <c r="J831" s="142"/>
      <c r="K831" s="142"/>
      <c r="L831" s="142"/>
      <c r="M831" s="142"/>
      <c r="N831" s="142"/>
      <c r="O831" s="142"/>
      <c r="P831" s="142"/>
      <c r="Q831" s="142"/>
      <c r="R831" s="142"/>
      <c r="S831" s="142"/>
      <c r="T831" s="142"/>
      <c r="U831" s="142"/>
      <c r="V831" s="142"/>
      <c r="W831" s="142"/>
      <c r="X831" s="142"/>
      <c r="Y831" s="142"/>
      <c r="Z831" s="142"/>
    </row>
    <row r="832" spans="1:26" ht="12.75" customHeight="1" x14ac:dyDescent="0.2">
      <c r="A832" s="142"/>
      <c r="B832" s="142"/>
      <c r="C832" s="142"/>
      <c r="D832" s="142"/>
      <c r="E832" s="142"/>
      <c r="F832" s="142"/>
      <c r="G832" s="142"/>
      <c r="H832" s="142"/>
      <c r="I832" s="142"/>
      <c r="J832" s="142"/>
      <c r="K832" s="142"/>
      <c r="L832" s="142"/>
      <c r="M832" s="142"/>
      <c r="N832" s="142"/>
      <c r="O832" s="142"/>
      <c r="P832" s="142"/>
      <c r="Q832" s="142"/>
      <c r="R832" s="142"/>
      <c r="S832" s="142"/>
      <c r="T832" s="142"/>
      <c r="U832" s="142"/>
      <c r="V832" s="142"/>
      <c r="W832" s="142"/>
      <c r="X832" s="142"/>
      <c r="Y832" s="142"/>
      <c r="Z832" s="142"/>
    </row>
    <row r="833" spans="1:26" ht="12.75" customHeight="1" x14ac:dyDescent="0.2">
      <c r="A833" s="142"/>
      <c r="B833" s="142"/>
      <c r="C833" s="142"/>
      <c r="D833" s="142"/>
      <c r="E833" s="142"/>
      <c r="F833" s="142"/>
      <c r="G833" s="142"/>
      <c r="H833" s="142"/>
      <c r="I833" s="142"/>
      <c r="J833" s="142"/>
      <c r="K833" s="142"/>
      <c r="L833" s="142"/>
      <c r="M833" s="142"/>
      <c r="N833" s="142"/>
      <c r="O833" s="142"/>
      <c r="P833" s="142"/>
      <c r="Q833" s="142"/>
      <c r="R833" s="142"/>
      <c r="S833" s="142"/>
      <c r="T833" s="142"/>
      <c r="U833" s="142"/>
      <c r="V833" s="142"/>
      <c r="W833" s="142"/>
      <c r="X833" s="142"/>
      <c r="Y833" s="142"/>
      <c r="Z833" s="142"/>
    </row>
    <row r="834" spans="1:26" ht="12.75" customHeight="1" x14ac:dyDescent="0.2">
      <c r="A834" s="142"/>
      <c r="B834" s="142"/>
      <c r="C834" s="142"/>
      <c r="D834" s="142"/>
      <c r="E834" s="142"/>
      <c r="F834" s="142"/>
      <c r="G834" s="142"/>
      <c r="H834" s="142"/>
      <c r="I834" s="142"/>
      <c r="J834" s="142"/>
      <c r="K834" s="142"/>
      <c r="L834" s="142"/>
      <c r="M834" s="142"/>
      <c r="N834" s="142"/>
      <c r="O834" s="142"/>
      <c r="P834" s="142"/>
      <c r="Q834" s="142"/>
      <c r="R834" s="142"/>
      <c r="S834" s="142"/>
      <c r="T834" s="142"/>
      <c r="U834" s="142"/>
      <c r="V834" s="142"/>
      <c r="W834" s="142"/>
      <c r="X834" s="142"/>
      <c r="Y834" s="142"/>
      <c r="Z834" s="142"/>
    </row>
    <row r="835" spans="1:26" ht="12.75" customHeight="1" x14ac:dyDescent="0.2">
      <c r="A835" s="142"/>
      <c r="B835" s="142"/>
      <c r="C835" s="142"/>
      <c r="D835" s="142"/>
      <c r="E835" s="142"/>
      <c r="F835" s="142"/>
      <c r="G835" s="142"/>
      <c r="H835" s="142"/>
      <c r="I835" s="142"/>
      <c r="J835" s="142"/>
      <c r="K835" s="142"/>
      <c r="L835" s="142"/>
      <c r="M835" s="142"/>
      <c r="N835" s="142"/>
      <c r="O835" s="142"/>
      <c r="P835" s="142"/>
      <c r="Q835" s="142"/>
      <c r="R835" s="142"/>
      <c r="S835" s="142"/>
      <c r="T835" s="142"/>
      <c r="U835" s="142"/>
      <c r="V835" s="142"/>
      <c r="W835" s="142"/>
      <c r="X835" s="142"/>
      <c r="Y835" s="142"/>
      <c r="Z835" s="142"/>
    </row>
    <row r="836" spans="1:26" ht="12.75" customHeight="1" x14ac:dyDescent="0.2">
      <c r="A836" s="142"/>
      <c r="B836" s="142"/>
      <c r="C836" s="142"/>
      <c r="D836" s="142"/>
      <c r="E836" s="142"/>
      <c r="F836" s="142"/>
      <c r="G836" s="142"/>
      <c r="H836" s="142"/>
      <c r="I836" s="142"/>
      <c r="J836" s="142"/>
      <c r="K836" s="142"/>
      <c r="L836" s="142"/>
      <c r="M836" s="142"/>
      <c r="N836" s="142"/>
      <c r="O836" s="142"/>
      <c r="P836" s="142"/>
      <c r="Q836" s="142"/>
      <c r="R836" s="142"/>
      <c r="S836" s="142"/>
      <c r="T836" s="142"/>
      <c r="U836" s="142"/>
      <c r="V836" s="142"/>
      <c r="W836" s="142"/>
      <c r="X836" s="142"/>
      <c r="Y836" s="142"/>
      <c r="Z836" s="142"/>
    </row>
    <row r="837" spans="1:26" ht="12.75" customHeight="1" x14ac:dyDescent="0.2">
      <c r="A837" s="142"/>
      <c r="B837" s="142"/>
      <c r="C837" s="142"/>
      <c r="D837" s="142"/>
      <c r="E837" s="142"/>
      <c r="F837" s="142"/>
      <c r="G837" s="142"/>
      <c r="H837" s="142"/>
      <c r="I837" s="142"/>
      <c r="J837" s="142"/>
      <c r="K837" s="142"/>
      <c r="L837" s="142"/>
      <c r="M837" s="142"/>
      <c r="N837" s="142"/>
      <c r="O837" s="142"/>
      <c r="P837" s="142"/>
      <c r="Q837" s="142"/>
      <c r="R837" s="142"/>
      <c r="S837" s="142"/>
      <c r="T837" s="142"/>
      <c r="U837" s="142"/>
      <c r="V837" s="142"/>
      <c r="W837" s="142"/>
      <c r="X837" s="142"/>
      <c r="Y837" s="142"/>
      <c r="Z837" s="142"/>
    </row>
    <row r="838" spans="1:26" ht="12.75" customHeight="1" x14ac:dyDescent="0.2">
      <c r="A838" s="142"/>
      <c r="B838" s="142"/>
      <c r="C838" s="142"/>
      <c r="D838" s="142"/>
      <c r="E838" s="142"/>
      <c r="F838" s="142"/>
      <c r="G838" s="142"/>
      <c r="H838" s="142"/>
      <c r="I838" s="142"/>
      <c r="J838" s="142"/>
      <c r="K838" s="142"/>
      <c r="L838" s="142"/>
      <c r="M838" s="142"/>
      <c r="N838" s="142"/>
      <c r="O838" s="142"/>
      <c r="P838" s="142"/>
      <c r="Q838" s="142"/>
      <c r="R838" s="142"/>
      <c r="S838" s="142"/>
      <c r="T838" s="142"/>
      <c r="U838" s="142"/>
      <c r="V838" s="142"/>
      <c r="W838" s="142"/>
      <c r="X838" s="142"/>
      <c r="Y838" s="142"/>
      <c r="Z838" s="142"/>
    </row>
    <row r="839" spans="1:26" ht="12.75" customHeight="1" x14ac:dyDescent="0.2">
      <c r="A839" s="142"/>
      <c r="B839" s="142"/>
      <c r="C839" s="142"/>
      <c r="D839" s="142"/>
      <c r="E839" s="142"/>
      <c r="F839" s="142"/>
      <c r="G839" s="142"/>
      <c r="H839" s="142"/>
      <c r="I839" s="142"/>
      <c r="J839" s="142"/>
      <c r="K839" s="142"/>
      <c r="L839" s="142"/>
      <c r="M839" s="142"/>
      <c r="N839" s="142"/>
      <c r="O839" s="142"/>
      <c r="P839" s="142"/>
      <c r="Q839" s="142"/>
      <c r="R839" s="142"/>
      <c r="S839" s="142"/>
      <c r="T839" s="142"/>
      <c r="U839" s="142"/>
      <c r="V839" s="142"/>
      <c r="W839" s="142"/>
      <c r="X839" s="142"/>
      <c r="Y839" s="142"/>
      <c r="Z839" s="142"/>
    </row>
    <row r="840" spans="1:26" ht="12.75" customHeight="1" x14ac:dyDescent="0.2">
      <c r="A840" s="142"/>
      <c r="B840" s="142"/>
      <c r="C840" s="142"/>
      <c r="D840" s="142"/>
      <c r="E840" s="142"/>
      <c r="F840" s="142"/>
      <c r="G840" s="142"/>
      <c r="H840" s="142"/>
      <c r="I840" s="142"/>
      <c r="J840" s="142"/>
      <c r="K840" s="142"/>
      <c r="L840" s="142"/>
      <c r="M840" s="142"/>
      <c r="N840" s="142"/>
      <c r="O840" s="142"/>
      <c r="P840" s="142"/>
      <c r="Q840" s="142"/>
      <c r="R840" s="142"/>
      <c r="S840" s="142"/>
      <c r="T840" s="142"/>
      <c r="U840" s="142"/>
      <c r="V840" s="142"/>
      <c r="W840" s="142"/>
      <c r="X840" s="142"/>
      <c r="Y840" s="142"/>
      <c r="Z840" s="142"/>
    </row>
    <row r="841" spans="1:26" ht="12.75" customHeight="1" x14ac:dyDescent="0.2">
      <c r="A841" s="142"/>
      <c r="B841" s="142"/>
      <c r="C841" s="142"/>
      <c r="D841" s="142"/>
      <c r="E841" s="142"/>
      <c r="F841" s="142"/>
      <c r="G841" s="142"/>
      <c r="H841" s="142"/>
      <c r="I841" s="142"/>
      <c r="J841" s="142"/>
      <c r="K841" s="142"/>
      <c r="L841" s="142"/>
      <c r="M841" s="142"/>
      <c r="N841" s="142"/>
      <c r="O841" s="142"/>
      <c r="P841" s="142"/>
      <c r="Q841" s="142"/>
      <c r="R841" s="142"/>
      <c r="S841" s="142"/>
      <c r="T841" s="142"/>
      <c r="U841" s="142"/>
      <c r="V841" s="142"/>
      <c r="W841" s="142"/>
      <c r="X841" s="142"/>
      <c r="Y841" s="142"/>
      <c r="Z841" s="142"/>
    </row>
    <row r="842" spans="1:26" ht="12.75" customHeight="1" x14ac:dyDescent="0.2">
      <c r="A842" s="142"/>
      <c r="B842" s="142"/>
      <c r="C842" s="142"/>
      <c r="D842" s="142"/>
      <c r="E842" s="142"/>
      <c r="F842" s="142"/>
      <c r="G842" s="142"/>
      <c r="H842" s="142"/>
      <c r="I842" s="142"/>
      <c r="J842" s="142"/>
      <c r="K842" s="142"/>
      <c r="L842" s="142"/>
      <c r="M842" s="142"/>
      <c r="N842" s="142"/>
      <c r="O842" s="142"/>
      <c r="P842" s="142"/>
      <c r="Q842" s="142"/>
      <c r="R842" s="142"/>
      <c r="S842" s="142"/>
      <c r="T842" s="142"/>
      <c r="U842" s="142"/>
      <c r="V842" s="142"/>
      <c r="W842" s="142"/>
      <c r="X842" s="142"/>
      <c r="Y842" s="142"/>
      <c r="Z842" s="142"/>
    </row>
    <row r="843" spans="1:26" ht="12.75" customHeight="1" x14ac:dyDescent="0.2">
      <c r="A843" s="142"/>
      <c r="B843" s="142"/>
      <c r="C843" s="142"/>
      <c r="D843" s="142"/>
      <c r="E843" s="142"/>
      <c r="F843" s="142"/>
      <c r="G843" s="142"/>
      <c r="H843" s="142"/>
      <c r="I843" s="142"/>
      <c r="J843" s="142"/>
      <c r="K843" s="142"/>
      <c r="L843" s="142"/>
      <c r="M843" s="142"/>
      <c r="N843" s="142"/>
      <c r="O843" s="142"/>
      <c r="P843" s="142"/>
      <c r="Q843" s="142"/>
      <c r="R843" s="142"/>
      <c r="S843" s="142"/>
      <c r="T843" s="142"/>
      <c r="U843" s="142"/>
      <c r="V843" s="142"/>
      <c r="W843" s="142"/>
      <c r="X843" s="142"/>
      <c r="Y843" s="142"/>
      <c r="Z843" s="142"/>
    </row>
    <row r="844" spans="1:26" ht="12.75" customHeight="1" x14ac:dyDescent="0.2">
      <c r="A844" s="142"/>
      <c r="B844" s="142"/>
      <c r="C844" s="142"/>
      <c r="D844" s="142"/>
      <c r="E844" s="142"/>
      <c r="F844" s="142"/>
      <c r="G844" s="142"/>
      <c r="H844" s="142"/>
      <c r="I844" s="142"/>
      <c r="J844" s="142"/>
      <c r="K844" s="142"/>
      <c r="L844" s="142"/>
      <c r="M844" s="142"/>
      <c r="N844" s="142"/>
      <c r="O844" s="142"/>
      <c r="P844" s="142"/>
      <c r="Q844" s="142"/>
      <c r="R844" s="142"/>
      <c r="S844" s="142"/>
      <c r="T844" s="142"/>
      <c r="U844" s="142"/>
      <c r="V844" s="142"/>
      <c r="W844" s="142"/>
      <c r="X844" s="142"/>
      <c r="Y844" s="142"/>
      <c r="Z844" s="142"/>
    </row>
    <row r="845" spans="1:26" ht="12.75" customHeight="1" x14ac:dyDescent="0.2">
      <c r="A845" s="142"/>
      <c r="B845" s="142"/>
      <c r="C845" s="142"/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2"/>
      <c r="O845" s="142"/>
      <c r="P845" s="142"/>
      <c r="Q845" s="142"/>
      <c r="R845" s="142"/>
      <c r="S845" s="142"/>
      <c r="T845" s="142"/>
      <c r="U845" s="142"/>
      <c r="V845" s="142"/>
      <c r="W845" s="142"/>
      <c r="X845" s="142"/>
      <c r="Y845" s="142"/>
      <c r="Z845" s="142"/>
    </row>
    <row r="846" spans="1:26" ht="12.75" customHeight="1" x14ac:dyDescent="0.2">
      <c r="A846" s="142"/>
      <c r="B846" s="142"/>
      <c r="C846" s="142"/>
      <c r="D846" s="142"/>
      <c r="E846" s="142"/>
      <c r="F846" s="142"/>
      <c r="G846" s="142"/>
      <c r="H846" s="142"/>
      <c r="I846" s="142"/>
      <c r="J846" s="142"/>
      <c r="K846" s="142"/>
      <c r="L846" s="142"/>
      <c r="M846" s="142"/>
      <c r="N846" s="142"/>
      <c r="O846" s="142"/>
      <c r="P846" s="142"/>
      <c r="Q846" s="142"/>
      <c r="R846" s="142"/>
      <c r="S846" s="142"/>
      <c r="T846" s="142"/>
      <c r="U846" s="142"/>
      <c r="V846" s="142"/>
      <c r="W846" s="142"/>
      <c r="X846" s="142"/>
      <c r="Y846" s="142"/>
      <c r="Z846" s="142"/>
    </row>
    <row r="847" spans="1:26" ht="12.75" customHeight="1" x14ac:dyDescent="0.2">
      <c r="A847" s="142"/>
      <c r="B847" s="142"/>
      <c r="C847" s="142"/>
      <c r="D847" s="142"/>
      <c r="E847" s="142"/>
      <c r="F847" s="142"/>
      <c r="G847" s="142"/>
      <c r="H847" s="142"/>
      <c r="I847" s="142"/>
      <c r="J847" s="142"/>
      <c r="K847" s="142"/>
      <c r="L847" s="142"/>
      <c r="M847" s="142"/>
      <c r="N847" s="142"/>
      <c r="O847" s="142"/>
      <c r="P847" s="142"/>
      <c r="Q847" s="142"/>
      <c r="R847" s="142"/>
      <c r="S847" s="142"/>
      <c r="T847" s="142"/>
      <c r="U847" s="142"/>
      <c r="V847" s="142"/>
      <c r="W847" s="142"/>
      <c r="X847" s="142"/>
      <c r="Y847" s="142"/>
      <c r="Z847" s="142"/>
    </row>
    <row r="848" spans="1:26" ht="12.75" customHeight="1" x14ac:dyDescent="0.2">
      <c r="A848" s="142"/>
      <c r="B848" s="142"/>
      <c r="C848" s="142"/>
      <c r="D848" s="142"/>
      <c r="E848" s="142"/>
      <c r="F848" s="142"/>
      <c r="G848" s="142"/>
      <c r="H848" s="142"/>
      <c r="I848" s="142"/>
      <c r="J848" s="142"/>
      <c r="K848" s="142"/>
      <c r="L848" s="142"/>
      <c r="M848" s="142"/>
      <c r="N848" s="142"/>
      <c r="O848" s="142"/>
      <c r="P848" s="142"/>
      <c r="Q848" s="142"/>
      <c r="R848" s="142"/>
      <c r="S848" s="142"/>
      <c r="T848" s="142"/>
      <c r="U848" s="142"/>
      <c r="V848" s="142"/>
      <c r="W848" s="142"/>
      <c r="X848" s="142"/>
      <c r="Y848" s="142"/>
      <c r="Z848" s="142"/>
    </row>
    <row r="849" spans="1:26" ht="12.75" customHeight="1" x14ac:dyDescent="0.2">
      <c r="A849" s="142"/>
      <c r="B849" s="142"/>
      <c r="C849" s="142"/>
      <c r="D849" s="142"/>
      <c r="E849" s="142"/>
      <c r="F849" s="142"/>
      <c r="G849" s="142"/>
      <c r="H849" s="142"/>
      <c r="I849" s="142"/>
      <c r="J849" s="142"/>
      <c r="K849" s="142"/>
      <c r="L849" s="142"/>
      <c r="M849" s="142"/>
      <c r="N849" s="142"/>
      <c r="O849" s="142"/>
      <c r="P849" s="142"/>
      <c r="Q849" s="142"/>
      <c r="R849" s="142"/>
      <c r="S849" s="142"/>
      <c r="T849" s="142"/>
      <c r="U849" s="142"/>
      <c r="V849" s="142"/>
      <c r="W849" s="142"/>
      <c r="X849" s="142"/>
      <c r="Y849" s="142"/>
      <c r="Z849" s="142"/>
    </row>
    <row r="850" spans="1:26" ht="12.75" customHeight="1" x14ac:dyDescent="0.2">
      <c r="A850" s="142"/>
      <c r="B850" s="142"/>
      <c r="C850" s="142"/>
      <c r="D850" s="142"/>
      <c r="E850" s="142"/>
      <c r="F850" s="142"/>
      <c r="G850" s="142"/>
      <c r="H850" s="142"/>
      <c r="I850" s="142"/>
      <c r="J850" s="142"/>
      <c r="K850" s="142"/>
      <c r="L850" s="142"/>
      <c r="M850" s="142"/>
      <c r="N850" s="142"/>
      <c r="O850" s="142"/>
      <c r="P850" s="142"/>
      <c r="Q850" s="142"/>
      <c r="R850" s="142"/>
      <c r="S850" s="142"/>
      <c r="T850" s="142"/>
      <c r="U850" s="142"/>
      <c r="V850" s="142"/>
      <c r="W850" s="142"/>
      <c r="X850" s="142"/>
      <c r="Y850" s="142"/>
      <c r="Z850" s="142"/>
    </row>
    <row r="851" spans="1:26" ht="12.75" customHeight="1" x14ac:dyDescent="0.2">
      <c r="A851" s="142"/>
      <c r="B851" s="142"/>
      <c r="C851" s="142"/>
      <c r="D851" s="142"/>
      <c r="E851" s="142"/>
      <c r="F851" s="142"/>
      <c r="G851" s="142"/>
      <c r="H851" s="142"/>
      <c r="I851" s="142"/>
      <c r="J851" s="142"/>
      <c r="K851" s="142"/>
      <c r="L851" s="142"/>
      <c r="M851" s="142"/>
      <c r="N851" s="142"/>
      <c r="O851" s="142"/>
      <c r="P851" s="142"/>
      <c r="Q851" s="142"/>
      <c r="R851" s="142"/>
      <c r="S851" s="142"/>
      <c r="T851" s="142"/>
      <c r="U851" s="142"/>
      <c r="V851" s="142"/>
      <c r="W851" s="142"/>
      <c r="X851" s="142"/>
      <c r="Y851" s="142"/>
      <c r="Z851" s="142"/>
    </row>
    <row r="852" spans="1:26" ht="12.75" customHeight="1" x14ac:dyDescent="0.2">
      <c r="A852" s="142"/>
      <c r="B852" s="142"/>
      <c r="C852" s="142"/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2"/>
      <c r="O852" s="142"/>
      <c r="P852" s="142"/>
      <c r="Q852" s="142"/>
      <c r="R852" s="142"/>
      <c r="S852" s="142"/>
      <c r="T852" s="142"/>
      <c r="U852" s="142"/>
      <c r="V852" s="142"/>
      <c r="W852" s="142"/>
      <c r="X852" s="142"/>
      <c r="Y852" s="142"/>
      <c r="Z852" s="142"/>
    </row>
    <row r="853" spans="1:26" ht="12.75" customHeight="1" x14ac:dyDescent="0.2">
      <c r="A853" s="142"/>
      <c r="B853" s="142"/>
      <c r="C853" s="142"/>
      <c r="D853" s="142"/>
      <c r="E853" s="142"/>
      <c r="F853" s="142"/>
      <c r="G853" s="142"/>
      <c r="H853" s="142"/>
      <c r="I853" s="142"/>
      <c r="J853" s="142"/>
      <c r="K853" s="142"/>
      <c r="L853" s="142"/>
      <c r="M853" s="142"/>
      <c r="N853" s="142"/>
      <c r="O853" s="142"/>
      <c r="P853" s="142"/>
      <c r="Q853" s="142"/>
      <c r="R853" s="142"/>
      <c r="S853" s="142"/>
      <c r="T853" s="142"/>
      <c r="U853" s="142"/>
      <c r="V853" s="142"/>
      <c r="W853" s="142"/>
      <c r="X853" s="142"/>
      <c r="Y853" s="142"/>
      <c r="Z853" s="142"/>
    </row>
    <row r="854" spans="1:26" ht="12.75" customHeight="1" x14ac:dyDescent="0.2">
      <c r="A854" s="142"/>
      <c r="B854" s="142"/>
      <c r="C854" s="142"/>
      <c r="D854" s="142"/>
      <c r="E854" s="142"/>
      <c r="F854" s="142"/>
      <c r="G854" s="142"/>
      <c r="H854" s="142"/>
      <c r="I854" s="142"/>
      <c r="J854" s="142"/>
      <c r="K854" s="142"/>
      <c r="L854" s="142"/>
      <c r="M854" s="142"/>
      <c r="N854" s="142"/>
      <c r="O854" s="142"/>
      <c r="P854" s="142"/>
      <c r="Q854" s="142"/>
      <c r="R854" s="142"/>
      <c r="S854" s="142"/>
      <c r="T854" s="142"/>
      <c r="U854" s="142"/>
      <c r="V854" s="142"/>
      <c r="W854" s="142"/>
      <c r="X854" s="142"/>
      <c r="Y854" s="142"/>
      <c r="Z854" s="142"/>
    </row>
    <row r="855" spans="1:26" ht="12.75" customHeight="1" x14ac:dyDescent="0.2">
      <c r="A855" s="142"/>
      <c r="B855" s="142"/>
      <c r="C855" s="142"/>
      <c r="D855" s="142"/>
      <c r="E855" s="142"/>
      <c r="F855" s="142"/>
      <c r="G855" s="142"/>
      <c r="H855" s="142"/>
      <c r="I855" s="142"/>
      <c r="J855" s="142"/>
      <c r="K855" s="142"/>
      <c r="L855" s="142"/>
      <c r="M855" s="142"/>
      <c r="N855" s="142"/>
      <c r="O855" s="142"/>
      <c r="P855" s="142"/>
      <c r="Q855" s="142"/>
      <c r="R855" s="142"/>
      <c r="S855" s="142"/>
      <c r="T855" s="142"/>
      <c r="U855" s="142"/>
      <c r="V855" s="142"/>
      <c r="W855" s="142"/>
      <c r="X855" s="142"/>
      <c r="Y855" s="142"/>
      <c r="Z855" s="142"/>
    </row>
    <row r="856" spans="1:26" ht="12.75" customHeight="1" x14ac:dyDescent="0.2">
      <c r="A856" s="142"/>
      <c r="B856" s="142"/>
      <c r="C856" s="142"/>
      <c r="D856" s="142"/>
      <c r="E856" s="142"/>
      <c r="F856" s="142"/>
      <c r="G856" s="142"/>
      <c r="H856" s="142"/>
      <c r="I856" s="142"/>
      <c r="J856" s="142"/>
      <c r="K856" s="142"/>
      <c r="L856" s="142"/>
      <c r="M856" s="142"/>
      <c r="N856" s="142"/>
      <c r="O856" s="142"/>
      <c r="P856" s="142"/>
      <c r="Q856" s="142"/>
      <c r="R856" s="142"/>
      <c r="S856" s="142"/>
      <c r="T856" s="142"/>
      <c r="U856" s="142"/>
      <c r="V856" s="142"/>
      <c r="W856" s="142"/>
      <c r="X856" s="142"/>
      <c r="Y856" s="142"/>
      <c r="Z856" s="142"/>
    </row>
    <row r="857" spans="1:26" ht="12.75" customHeight="1" x14ac:dyDescent="0.2">
      <c r="A857" s="142"/>
      <c r="B857" s="142"/>
      <c r="C857" s="142"/>
      <c r="D857" s="142"/>
      <c r="E857" s="142"/>
      <c r="F857" s="142"/>
      <c r="G857" s="142"/>
      <c r="H857" s="142"/>
      <c r="I857" s="142"/>
      <c r="J857" s="142"/>
      <c r="K857" s="142"/>
      <c r="L857" s="142"/>
      <c r="M857" s="142"/>
      <c r="N857" s="142"/>
      <c r="O857" s="142"/>
      <c r="P857" s="142"/>
      <c r="Q857" s="142"/>
      <c r="R857" s="142"/>
      <c r="S857" s="142"/>
      <c r="T857" s="142"/>
      <c r="U857" s="142"/>
      <c r="V857" s="142"/>
      <c r="W857" s="142"/>
      <c r="X857" s="142"/>
      <c r="Y857" s="142"/>
      <c r="Z857" s="142"/>
    </row>
    <row r="858" spans="1:26" ht="12.75" customHeight="1" x14ac:dyDescent="0.2">
      <c r="A858" s="142"/>
      <c r="B858" s="142"/>
      <c r="C858" s="142"/>
      <c r="D858" s="142"/>
      <c r="E858" s="142"/>
      <c r="F858" s="142"/>
      <c r="G858" s="142"/>
      <c r="H858" s="142"/>
      <c r="I858" s="142"/>
      <c r="J858" s="142"/>
      <c r="K858" s="142"/>
      <c r="L858" s="142"/>
      <c r="M858" s="142"/>
      <c r="N858" s="142"/>
      <c r="O858" s="142"/>
      <c r="P858" s="142"/>
      <c r="Q858" s="142"/>
      <c r="R858" s="142"/>
      <c r="S858" s="142"/>
      <c r="T858" s="142"/>
      <c r="U858" s="142"/>
      <c r="V858" s="142"/>
      <c r="W858" s="142"/>
      <c r="X858" s="142"/>
      <c r="Y858" s="142"/>
      <c r="Z858" s="142"/>
    </row>
    <row r="859" spans="1:26" ht="12.75" customHeight="1" x14ac:dyDescent="0.2">
      <c r="A859" s="142"/>
      <c r="B859" s="142"/>
      <c r="C859" s="142"/>
      <c r="D859" s="142"/>
      <c r="E859" s="142"/>
      <c r="F859" s="142"/>
      <c r="G859" s="142"/>
      <c r="H859" s="142"/>
      <c r="I859" s="142"/>
      <c r="J859" s="142"/>
      <c r="K859" s="142"/>
      <c r="L859" s="142"/>
      <c r="M859" s="142"/>
      <c r="N859" s="142"/>
      <c r="O859" s="142"/>
      <c r="P859" s="142"/>
      <c r="Q859" s="142"/>
      <c r="R859" s="142"/>
      <c r="S859" s="142"/>
      <c r="T859" s="142"/>
      <c r="U859" s="142"/>
      <c r="V859" s="142"/>
      <c r="W859" s="142"/>
      <c r="X859" s="142"/>
      <c r="Y859" s="142"/>
      <c r="Z859" s="142"/>
    </row>
    <row r="860" spans="1:26" ht="12.75" customHeight="1" x14ac:dyDescent="0.2">
      <c r="A860" s="142"/>
      <c r="B860" s="142"/>
      <c r="C860" s="142"/>
      <c r="D860" s="142"/>
      <c r="E860" s="142"/>
      <c r="F860" s="142"/>
      <c r="G860" s="142"/>
      <c r="H860" s="142"/>
      <c r="I860" s="142"/>
      <c r="J860" s="142"/>
      <c r="K860" s="142"/>
      <c r="L860" s="142"/>
      <c r="M860" s="142"/>
      <c r="N860" s="142"/>
      <c r="O860" s="142"/>
      <c r="P860" s="142"/>
      <c r="Q860" s="142"/>
      <c r="R860" s="142"/>
      <c r="S860" s="142"/>
      <c r="T860" s="142"/>
      <c r="U860" s="142"/>
      <c r="V860" s="142"/>
      <c r="W860" s="142"/>
      <c r="X860" s="142"/>
      <c r="Y860" s="142"/>
      <c r="Z860" s="142"/>
    </row>
    <row r="861" spans="1:26" ht="12.75" customHeight="1" x14ac:dyDescent="0.2">
      <c r="A861" s="142"/>
      <c r="B861" s="142"/>
      <c r="C861" s="142"/>
      <c r="D861" s="142"/>
      <c r="E861" s="142"/>
      <c r="F861" s="142"/>
      <c r="G861" s="142"/>
      <c r="H861" s="142"/>
      <c r="I861" s="142"/>
      <c r="J861" s="142"/>
      <c r="K861" s="142"/>
      <c r="L861" s="142"/>
      <c r="M861" s="142"/>
      <c r="N861" s="142"/>
      <c r="O861" s="142"/>
      <c r="P861" s="142"/>
      <c r="Q861" s="142"/>
      <c r="R861" s="142"/>
      <c r="S861" s="142"/>
      <c r="T861" s="142"/>
      <c r="U861" s="142"/>
      <c r="V861" s="142"/>
      <c r="W861" s="142"/>
      <c r="X861" s="142"/>
      <c r="Y861" s="142"/>
      <c r="Z861" s="142"/>
    </row>
    <row r="862" spans="1:26" ht="12.75" customHeight="1" x14ac:dyDescent="0.2">
      <c r="A862" s="142"/>
      <c r="B862" s="142"/>
      <c r="C862" s="142"/>
      <c r="D862" s="142"/>
      <c r="E862" s="142"/>
      <c r="F862" s="142"/>
      <c r="G862" s="142"/>
      <c r="H862" s="142"/>
      <c r="I862" s="142"/>
      <c r="J862" s="142"/>
      <c r="K862" s="142"/>
      <c r="L862" s="142"/>
      <c r="M862" s="142"/>
      <c r="N862" s="142"/>
      <c r="O862" s="142"/>
      <c r="P862" s="142"/>
      <c r="Q862" s="142"/>
      <c r="R862" s="142"/>
      <c r="S862" s="142"/>
      <c r="T862" s="142"/>
      <c r="U862" s="142"/>
      <c r="V862" s="142"/>
      <c r="W862" s="142"/>
      <c r="X862" s="142"/>
      <c r="Y862" s="142"/>
      <c r="Z862" s="142"/>
    </row>
    <row r="863" spans="1:26" ht="12.75" customHeight="1" x14ac:dyDescent="0.2">
      <c r="A863" s="142"/>
      <c r="B863" s="142"/>
      <c r="C863" s="142"/>
      <c r="D863" s="142"/>
      <c r="E863" s="142"/>
      <c r="F863" s="142"/>
      <c r="G863" s="142"/>
      <c r="H863" s="142"/>
      <c r="I863" s="142"/>
      <c r="J863" s="142"/>
      <c r="K863" s="142"/>
      <c r="L863" s="142"/>
      <c r="M863" s="142"/>
      <c r="N863" s="142"/>
      <c r="O863" s="142"/>
      <c r="P863" s="142"/>
      <c r="Q863" s="142"/>
      <c r="R863" s="142"/>
      <c r="S863" s="142"/>
      <c r="T863" s="142"/>
      <c r="U863" s="142"/>
      <c r="V863" s="142"/>
      <c r="W863" s="142"/>
      <c r="X863" s="142"/>
      <c r="Y863" s="142"/>
      <c r="Z863" s="142"/>
    </row>
    <row r="864" spans="1:26" ht="12.75" customHeight="1" x14ac:dyDescent="0.2">
      <c r="A864" s="142"/>
      <c r="B864" s="142"/>
      <c r="C864" s="142"/>
      <c r="D864" s="142"/>
      <c r="E864" s="142"/>
      <c r="F864" s="142"/>
      <c r="G864" s="142"/>
      <c r="H864" s="142"/>
      <c r="I864" s="142"/>
      <c r="J864" s="142"/>
      <c r="K864" s="142"/>
      <c r="L864" s="142"/>
      <c r="M864" s="142"/>
      <c r="N864" s="142"/>
      <c r="O864" s="142"/>
      <c r="P864" s="142"/>
      <c r="Q864" s="142"/>
      <c r="R864" s="142"/>
      <c r="S864" s="142"/>
      <c r="T864" s="142"/>
      <c r="U864" s="142"/>
      <c r="V864" s="142"/>
      <c r="W864" s="142"/>
      <c r="X864" s="142"/>
      <c r="Y864" s="142"/>
      <c r="Z864" s="142"/>
    </row>
    <row r="865" spans="1:26" ht="12.75" customHeight="1" x14ac:dyDescent="0.2">
      <c r="A865" s="142"/>
      <c r="B865" s="142"/>
      <c r="C865" s="142"/>
      <c r="D865" s="142"/>
      <c r="E865" s="142"/>
      <c r="F865" s="142"/>
      <c r="G865" s="142"/>
      <c r="H865" s="142"/>
      <c r="I865" s="142"/>
      <c r="J865" s="142"/>
      <c r="K865" s="142"/>
      <c r="L865" s="142"/>
      <c r="M865" s="142"/>
      <c r="N865" s="142"/>
      <c r="O865" s="142"/>
      <c r="P865" s="142"/>
      <c r="Q865" s="142"/>
      <c r="R865" s="142"/>
      <c r="S865" s="142"/>
      <c r="T865" s="142"/>
      <c r="U865" s="142"/>
      <c r="V865" s="142"/>
      <c r="W865" s="142"/>
      <c r="X865" s="142"/>
      <c r="Y865" s="142"/>
      <c r="Z865" s="142"/>
    </row>
    <row r="866" spans="1:26" ht="12.75" customHeight="1" x14ac:dyDescent="0.2">
      <c r="A866" s="142"/>
      <c r="B866" s="142"/>
      <c r="C866" s="142"/>
      <c r="D866" s="142"/>
      <c r="E866" s="142"/>
      <c r="F866" s="142"/>
      <c r="G866" s="142"/>
      <c r="H866" s="142"/>
      <c r="I866" s="142"/>
      <c r="J866" s="142"/>
      <c r="K866" s="142"/>
      <c r="L866" s="142"/>
      <c r="M866" s="142"/>
      <c r="N866" s="142"/>
      <c r="O866" s="142"/>
      <c r="P866" s="142"/>
      <c r="Q866" s="142"/>
      <c r="R866" s="142"/>
      <c r="S866" s="142"/>
      <c r="T866" s="142"/>
      <c r="U866" s="142"/>
      <c r="V866" s="142"/>
      <c r="W866" s="142"/>
      <c r="X866" s="142"/>
      <c r="Y866" s="142"/>
      <c r="Z866" s="142"/>
    </row>
    <row r="867" spans="1:26" ht="12.75" customHeight="1" x14ac:dyDescent="0.2">
      <c r="A867" s="142"/>
      <c r="B867" s="142"/>
      <c r="C867" s="142"/>
      <c r="D867" s="142"/>
      <c r="E867" s="142"/>
      <c r="F867" s="142"/>
      <c r="G867" s="142"/>
      <c r="H867" s="142"/>
      <c r="I867" s="142"/>
      <c r="J867" s="142"/>
      <c r="K867" s="142"/>
      <c r="L867" s="142"/>
      <c r="M867" s="142"/>
      <c r="N867" s="142"/>
      <c r="O867" s="142"/>
      <c r="P867" s="142"/>
      <c r="Q867" s="142"/>
      <c r="R867" s="142"/>
      <c r="S867" s="142"/>
      <c r="T867" s="142"/>
      <c r="U867" s="142"/>
      <c r="V867" s="142"/>
      <c r="W867" s="142"/>
      <c r="X867" s="142"/>
      <c r="Y867" s="142"/>
      <c r="Z867" s="142"/>
    </row>
    <row r="868" spans="1:26" ht="12.75" customHeight="1" x14ac:dyDescent="0.2">
      <c r="A868" s="142"/>
      <c r="B868" s="142"/>
      <c r="C868" s="142"/>
      <c r="D868" s="142"/>
      <c r="E868" s="142"/>
      <c r="F868" s="142"/>
      <c r="G868" s="142"/>
      <c r="H868" s="142"/>
      <c r="I868" s="142"/>
      <c r="J868" s="142"/>
      <c r="K868" s="142"/>
      <c r="L868" s="142"/>
      <c r="M868" s="142"/>
      <c r="N868" s="142"/>
      <c r="O868" s="142"/>
      <c r="P868" s="142"/>
      <c r="Q868" s="142"/>
      <c r="R868" s="142"/>
      <c r="S868" s="142"/>
      <c r="T868" s="142"/>
      <c r="U868" s="142"/>
      <c r="V868" s="142"/>
      <c r="W868" s="142"/>
      <c r="X868" s="142"/>
      <c r="Y868" s="142"/>
      <c r="Z868" s="142"/>
    </row>
    <row r="869" spans="1:26" ht="12.75" customHeight="1" x14ac:dyDescent="0.2">
      <c r="A869" s="142"/>
      <c r="B869" s="142"/>
      <c r="C869" s="142"/>
      <c r="D869" s="142"/>
      <c r="E869" s="142"/>
      <c r="F869" s="142"/>
      <c r="G869" s="142"/>
      <c r="H869" s="142"/>
      <c r="I869" s="142"/>
      <c r="J869" s="142"/>
      <c r="K869" s="142"/>
      <c r="L869" s="142"/>
      <c r="M869" s="142"/>
      <c r="N869" s="142"/>
      <c r="O869" s="142"/>
      <c r="P869" s="142"/>
      <c r="Q869" s="142"/>
      <c r="R869" s="142"/>
      <c r="S869" s="142"/>
      <c r="T869" s="142"/>
      <c r="U869" s="142"/>
      <c r="V869" s="142"/>
      <c r="W869" s="142"/>
      <c r="X869" s="142"/>
      <c r="Y869" s="142"/>
      <c r="Z869" s="142"/>
    </row>
    <row r="870" spans="1:26" ht="12.75" customHeight="1" x14ac:dyDescent="0.2">
      <c r="A870" s="142"/>
      <c r="B870" s="142"/>
      <c r="C870" s="142"/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2"/>
      <c r="O870" s="142"/>
      <c r="P870" s="142"/>
      <c r="Q870" s="142"/>
      <c r="R870" s="142"/>
      <c r="S870" s="142"/>
      <c r="T870" s="142"/>
      <c r="U870" s="142"/>
      <c r="V870" s="142"/>
      <c r="W870" s="142"/>
      <c r="X870" s="142"/>
      <c r="Y870" s="142"/>
      <c r="Z870" s="142"/>
    </row>
    <row r="871" spans="1:26" ht="12.75" customHeight="1" x14ac:dyDescent="0.2">
      <c r="A871" s="142"/>
      <c r="B871" s="142"/>
      <c r="C871" s="142"/>
      <c r="D871" s="142"/>
      <c r="E871" s="142"/>
      <c r="F871" s="142"/>
      <c r="G871" s="142"/>
      <c r="H871" s="142"/>
      <c r="I871" s="142"/>
      <c r="J871" s="142"/>
      <c r="K871" s="142"/>
      <c r="L871" s="142"/>
      <c r="M871" s="142"/>
      <c r="N871" s="142"/>
      <c r="O871" s="142"/>
      <c r="P871" s="142"/>
      <c r="Q871" s="142"/>
      <c r="R871" s="142"/>
      <c r="S871" s="142"/>
      <c r="T871" s="142"/>
      <c r="U871" s="142"/>
      <c r="V871" s="142"/>
      <c r="W871" s="142"/>
      <c r="X871" s="142"/>
      <c r="Y871" s="142"/>
      <c r="Z871" s="142"/>
    </row>
    <row r="872" spans="1:26" ht="12.75" customHeight="1" x14ac:dyDescent="0.2">
      <c r="A872" s="142"/>
      <c r="B872" s="142"/>
      <c r="C872" s="142"/>
      <c r="D872" s="142"/>
      <c r="E872" s="142"/>
      <c r="F872" s="142"/>
      <c r="G872" s="142"/>
      <c r="H872" s="142"/>
      <c r="I872" s="142"/>
      <c r="J872" s="142"/>
      <c r="K872" s="142"/>
      <c r="L872" s="142"/>
      <c r="M872" s="142"/>
      <c r="N872" s="142"/>
      <c r="O872" s="142"/>
      <c r="P872" s="142"/>
      <c r="Q872" s="142"/>
      <c r="R872" s="142"/>
      <c r="S872" s="142"/>
      <c r="T872" s="142"/>
      <c r="U872" s="142"/>
      <c r="V872" s="142"/>
      <c r="W872" s="142"/>
      <c r="X872" s="142"/>
      <c r="Y872" s="142"/>
      <c r="Z872" s="142"/>
    </row>
    <row r="873" spans="1:26" ht="12.75" customHeight="1" x14ac:dyDescent="0.2">
      <c r="A873" s="142"/>
      <c r="B873" s="142"/>
      <c r="C873" s="142"/>
      <c r="D873" s="142"/>
      <c r="E873" s="142"/>
      <c r="F873" s="142"/>
      <c r="G873" s="142"/>
      <c r="H873" s="142"/>
      <c r="I873" s="142"/>
      <c r="J873" s="142"/>
      <c r="K873" s="142"/>
      <c r="L873" s="142"/>
      <c r="M873" s="142"/>
      <c r="N873" s="142"/>
      <c r="O873" s="142"/>
      <c r="P873" s="142"/>
      <c r="Q873" s="142"/>
      <c r="R873" s="142"/>
      <c r="S873" s="142"/>
      <c r="T873" s="142"/>
      <c r="U873" s="142"/>
      <c r="V873" s="142"/>
      <c r="W873" s="142"/>
      <c r="X873" s="142"/>
      <c r="Y873" s="142"/>
      <c r="Z873" s="142"/>
    </row>
    <row r="874" spans="1:26" ht="12.75" customHeight="1" x14ac:dyDescent="0.2">
      <c r="A874" s="142"/>
      <c r="B874" s="142"/>
      <c r="C874" s="142"/>
      <c r="D874" s="142"/>
      <c r="E874" s="142"/>
      <c r="F874" s="142"/>
      <c r="G874" s="142"/>
      <c r="H874" s="142"/>
      <c r="I874" s="142"/>
      <c r="J874" s="142"/>
      <c r="K874" s="142"/>
      <c r="L874" s="142"/>
      <c r="M874" s="142"/>
      <c r="N874" s="142"/>
      <c r="O874" s="142"/>
      <c r="P874" s="142"/>
      <c r="Q874" s="142"/>
      <c r="R874" s="142"/>
      <c r="S874" s="142"/>
      <c r="T874" s="142"/>
      <c r="U874" s="142"/>
      <c r="V874" s="142"/>
      <c r="W874" s="142"/>
      <c r="X874" s="142"/>
      <c r="Y874" s="142"/>
      <c r="Z874" s="142"/>
    </row>
    <row r="875" spans="1:26" ht="12.75" customHeight="1" x14ac:dyDescent="0.2">
      <c r="A875" s="142"/>
      <c r="B875" s="142"/>
      <c r="C875" s="142"/>
      <c r="D875" s="142"/>
      <c r="E875" s="142"/>
      <c r="F875" s="142"/>
      <c r="G875" s="142"/>
      <c r="H875" s="142"/>
      <c r="I875" s="142"/>
      <c r="J875" s="142"/>
      <c r="K875" s="142"/>
      <c r="L875" s="142"/>
      <c r="M875" s="142"/>
      <c r="N875" s="142"/>
      <c r="O875" s="142"/>
      <c r="P875" s="142"/>
      <c r="Q875" s="142"/>
      <c r="R875" s="142"/>
      <c r="S875" s="142"/>
      <c r="T875" s="142"/>
      <c r="U875" s="142"/>
      <c r="V875" s="142"/>
      <c r="W875" s="142"/>
      <c r="X875" s="142"/>
      <c r="Y875" s="142"/>
      <c r="Z875" s="142"/>
    </row>
    <row r="876" spans="1:26" ht="12.75" customHeight="1" x14ac:dyDescent="0.2">
      <c r="A876" s="142"/>
      <c r="B876" s="142"/>
      <c r="C876" s="142"/>
      <c r="D876" s="142"/>
      <c r="E876" s="142"/>
      <c r="F876" s="142"/>
      <c r="G876" s="142"/>
      <c r="H876" s="142"/>
      <c r="I876" s="142"/>
      <c r="J876" s="142"/>
      <c r="K876" s="142"/>
      <c r="L876" s="142"/>
      <c r="M876" s="142"/>
      <c r="N876" s="142"/>
      <c r="O876" s="142"/>
      <c r="P876" s="142"/>
      <c r="Q876" s="142"/>
      <c r="R876" s="142"/>
      <c r="S876" s="142"/>
      <c r="T876" s="142"/>
      <c r="U876" s="142"/>
      <c r="V876" s="142"/>
      <c r="W876" s="142"/>
      <c r="X876" s="142"/>
      <c r="Y876" s="142"/>
      <c r="Z876" s="142"/>
    </row>
    <row r="877" spans="1:26" ht="12.75" customHeight="1" x14ac:dyDescent="0.2">
      <c r="A877" s="142"/>
      <c r="B877" s="142"/>
      <c r="C877" s="142"/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2"/>
      <c r="O877" s="142"/>
      <c r="P877" s="142"/>
      <c r="Q877" s="142"/>
      <c r="R877" s="142"/>
      <c r="S877" s="142"/>
      <c r="T877" s="142"/>
      <c r="U877" s="142"/>
      <c r="V877" s="142"/>
      <c r="W877" s="142"/>
      <c r="X877" s="142"/>
      <c r="Y877" s="142"/>
      <c r="Z877" s="142"/>
    </row>
    <row r="878" spans="1:26" ht="12.75" customHeight="1" x14ac:dyDescent="0.2">
      <c r="A878" s="142"/>
      <c r="B878" s="142"/>
      <c r="C878" s="142"/>
      <c r="D878" s="142"/>
      <c r="E878" s="142"/>
      <c r="F878" s="142"/>
      <c r="G878" s="142"/>
      <c r="H878" s="142"/>
      <c r="I878" s="142"/>
      <c r="J878" s="142"/>
      <c r="K878" s="142"/>
      <c r="L878" s="142"/>
      <c r="M878" s="142"/>
      <c r="N878" s="142"/>
      <c r="O878" s="142"/>
      <c r="P878" s="142"/>
      <c r="Q878" s="142"/>
      <c r="R878" s="142"/>
      <c r="S878" s="142"/>
      <c r="T878" s="142"/>
      <c r="U878" s="142"/>
      <c r="V878" s="142"/>
      <c r="W878" s="142"/>
      <c r="X878" s="142"/>
      <c r="Y878" s="142"/>
      <c r="Z878" s="142"/>
    </row>
    <row r="879" spans="1:26" ht="12.75" customHeight="1" x14ac:dyDescent="0.2">
      <c r="A879" s="142"/>
      <c r="B879" s="142"/>
      <c r="C879" s="142"/>
      <c r="D879" s="142"/>
      <c r="E879" s="142"/>
      <c r="F879" s="142"/>
      <c r="G879" s="142"/>
      <c r="H879" s="142"/>
      <c r="I879" s="142"/>
      <c r="J879" s="142"/>
      <c r="K879" s="142"/>
      <c r="L879" s="142"/>
      <c r="M879" s="142"/>
      <c r="N879" s="142"/>
      <c r="O879" s="142"/>
      <c r="P879" s="142"/>
      <c r="Q879" s="142"/>
      <c r="R879" s="142"/>
      <c r="S879" s="142"/>
      <c r="T879" s="142"/>
      <c r="U879" s="142"/>
      <c r="V879" s="142"/>
      <c r="W879" s="142"/>
      <c r="X879" s="142"/>
      <c r="Y879" s="142"/>
      <c r="Z879" s="142"/>
    </row>
    <row r="880" spans="1:26" ht="12.75" customHeight="1" x14ac:dyDescent="0.2">
      <c r="A880" s="142"/>
      <c r="B880" s="142"/>
      <c r="C880" s="142"/>
      <c r="D880" s="142"/>
      <c r="E880" s="142"/>
      <c r="F880" s="142"/>
      <c r="G880" s="142"/>
      <c r="H880" s="142"/>
      <c r="I880" s="142"/>
      <c r="J880" s="142"/>
      <c r="K880" s="142"/>
      <c r="L880" s="142"/>
      <c r="M880" s="142"/>
      <c r="N880" s="142"/>
      <c r="O880" s="142"/>
      <c r="P880" s="142"/>
      <c r="Q880" s="142"/>
      <c r="R880" s="142"/>
      <c r="S880" s="142"/>
      <c r="T880" s="142"/>
      <c r="U880" s="142"/>
      <c r="V880" s="142"/>
      <c r="W880" s="142"/>
      <c r="X880" s="142"/>
      <c r="Y880" s="142"/>
      <c r="Z880" s="142"/>
    </row>
    <row r="881" spans="1:26" ht="12.75" customHeight="1" x14ac:dyDescent="0.2">
      <c r="A881" s="142"/>
      <c r="B881" s="142"/>
      <c r="C881" s="142"/>
      <c r="D881" s="142"/>
      <c r="E881" s="142"/>
      <c r="F881" s="142"/>
      <c r="G881" s="142"/>
      <c r="H881" s="142"/>
      <c r="I881" s="142"/>
      <c r="J881" s="142"/>
      <c r="K881" s="142"/>
      <c r="L881" s="142"/>
      <c r="M881" s="142"/>
      <c r="N881" s="142"/>
      <c r="O881" s="142"/>
      <c r="P881" s="142"/>
      <c r="Q881" s="142"/>
      <c r="R881" s="142"/>
      <c r="S881" s="142"/>
      <c r="T881" s="142"/>
      <c r="U881" s="142"/>
      <c r="V881" s="142"/>
      <c r="W881" s="142"/>
      <c r="X881" s="142"/>
      <c r="Y881" s="142"/>
      <c r="Z881" s="142"/>
    </row>
    <row r="882" spans="1:26" ht="12.75" customHeight="1" x14ac:dyDescent="0.2">
      <c r="A882" s="142"/>
      <c r="B882" s="142"/>
      <c r="C882" s="142"/>
      <c r="D882" s="142"/>
      <c r="E882" s="142"/>
      <c r="F882" s="142"/>
      <c r="G882" s="142"/>
      <c r="H882" s="142"/>
      <c r="I882" s="142"/>
      <c r="J882" s="142"/>
      <c r="K882" s="142"/>
      <c r="L882" s="142"/>
      <c r="M882" s="142"/>
      <c r="N882" s="142"/>
      <c r="O882" s="142"/>
      <c r="P882" s="142"/>
      <c r="Q882" s="142"/>
      <c r="R882" s="142"/>
      <c r="S882" s="142"/>
      <c r="T882" s="142"/>
      <c r="U882" s="142"/>
      <c r="V882" s="142"/>
      <c r="W882" s="142"/>
      <c r="X882" s="142"/>
      <c r="Y882" s="142"/>
      <c r="Z882" s="142"/>
    </row>
    <row r="883" spans="1:26" ht="12.75" customHeight="1" x14ac:dyDescent="0.2">
      <c r="A883" s="142"/>
      <c r="B883" s="142"/>
      <c r="C883" s="142"/>
      <c r="D883" s="142"/>
      <c r="E883" s="142"/>
      <c r="F883" s="142"/>
      <c r="G883" s="142"/>
      <c r="H883" s="142"/>
      <c r="I883" s="142"/>
      <c r="J883" s="142"/>
      <c r="K883" s="142"/>
      <c r="L883" s="142"/>
      <c r="M883" s="142"/>
      <c r="N883" s="142"/>
      <c r="O883" s="142"/>
      <c r="P883" s="142"/>
      <c r="Q883" s="142"/>
      <c r="R883" s="142"/>
      <c r="S883" s="142"/>
      <c r="T883" s="142"/>
      <c r="U883" s="142"/>
      <c r="V883" s="142"/>
      <c r="W883" s="142"/>
      <c r="X883" s="142"/>
      <c r="Y883" s="142"/>
      <c r="Z883" s="142"/>
    </row>
    <row r="884" spans="1:26" ht="12.75" customHeight="1" x14ac:dyDescent="0.2">
      <c r="A884" s="142"/>
      <c r="B884" s="142"/>
      <c r="C884" s="142"/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2"/>
      <c r="O884" s="142"/>
      <c r="P884" s="142"/>
      <c r="Q884" s="142"/>
      <c r="R884" s="142"/>
      <c r="S884" s="142"/>
      <c r="T884" s="142"/>
      <c r="U884" s="142"/>
      <c r="V884" s="142"/>
      <c r="W884" s="142"/>
      <c r="X884" s="142"/>
      <c r="Y884" s="142"/>
      <c r="Z884" s="142"/>
    </row>
    <row r="885" spans="1:26" ht="12.75" customHeight="1" x14ac:dyDescent="0.2">
      <c r="A885" s="142"/>
      <c r="B885" s="142"/>
      <c r="C885" s="142"/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2"/>
      <c r="O885" s="142"/>
      <c r="P885" s="142"/>
      <c r="Q885" s="142"/>
      <c r="R885" s="142"/>
      <c r="S885" s="142"/>
      <c r="T885" s="142"/>
      <c r="U885" s="142"/>
      <c r="V885" s="142"/>
      <c r="W885" s="142"/>
      <c r="X885" s="142"/>
      <c r="Y885" s="142"/>
      <c r="Z885" s="142"/>
    </row>
    <row r="886" spans="1:26" ht="12.75" customHeight="1" x14ac:dyDescent="0.2">
      <c r="A886" s="142"/>
      <c r="B886" s="142"/>
      <c r="C886" s="142"/>
      <c r="D886" s="142"/>
      <c r="E886" s="142"/>
      <c r="F886" s="142"/>
      <c r="G886" s="142"/>
      <c r="H886" s="142"/>
      <c r="I886" s="142"/>
      <c r="J886" s="142"/>
      <c r="K886" s="142"/>
      <c r="L886" s="142"/>
      <c r="M886" s="142"/>
      <c r="N886" s="142"/>
      <c r="O886" s="142"/>
      <c r="P886" s="142"/>
      <c r="Q886" s="142"/>
      <c r="R886" s="142"/>
      <c r="S886" s="142"/>
      <c r="T886" s="142"/>
      <c r="U886" s="142"/>
      <c r="V886" s="142"/>
      <c r="W886" s="142"/>
      <c r="X886" s="142"/>
      <c r="Y886" s="142"/>
      <c r="Z886" s="142"/>
    </row>
    <row r="887" spans="1:26" ht="12.75" customHeight="1" x14ac:dyDescent="0.2">
      <c r="A887" s="142"/>
      <c r="B887" s="142"/>
      <c r="C887" s="142"/>
      <c r="D887" s="142"/>
      <c r="E887" s="142"/>
      <c r="F887" s="142"/>
      <c r="G887" s="142"/>
      <c r="H887" s="142"/>
      <c r="I887" s="142"/>
      <c r="J887" s="142"/>
      <c r="K887" s="142"/>
      <c r="L887" s="142"/>
      <c r="M887" s="142"/>
      <c r="N887" s="142"/>
      <c r="O887" s="142"/>
      <c r="P887" s="142"/>
      <c r="Q887" s="142"/>
      <c r="R887" s="142"/>
      <c r="S887" s="142"/>
      <c r="T887" s="142"/>
      <c r="U887" s="142"/>
      <c r="V887" s="142"/>
      <c r="W887" s="142"/>
      <c r="X887" s="142"/>
      <c r="Y887" s="142"/>
      <c r="Z887" s="142"/>
    </row>
    <row r="888" spans="1:26" ht="12.75" customHeight="1" x14ac:dyDescent="0.2">
      <c r="A888" s="142"/>
      <c r="B888" s="142"/>
      <c r="C888" s="142"/>
      <c r="D888" s="142"/>
      <c r="E888" s="142"/>
      <c r="F888" s="142"/>
      <c r="G888" s="142"/>
      <c r="H888" s="142"/>
      <c r="I888" s="142"/>
      <c r="J888" s="142"/>
      <c r="K888" s="142"/>
      <c r="L888" s="142"/>
      <c r="M888" s="142"/>
      <c r="N888" s="142"/>
      <c r="O888" s="142"/>
      <c r="P888" s="142"/>
      <c r="Q888" s="142"/>
      <c r="R888" s="142"/>
      <c r="S888" s="142"/>
      <c r="T888" s="142"/>
      <c r="U888" s="142"/>
      <c r="V888" s="142"/>
      <c r="W888" s="142"/>
      <c r="X888" s="142"/>
      <c r="Y888" s="142"/>
      <c r="Z888" s="142"/>
    </row>
    <row r="889" spans="1:26" ht="12.75" customHeight="1" x14ac:dyDescent="0.2">
      <c r="A889" s="142"/>
      <c r="B889" s="142"/>
      <c r="C889" s="142"/>
      <c r="D889" s="142"/>
      <c r="E889" s="142"/>
      <c r="F889" s="142"/>
      <c r="G889" s="142"/>
      <c r="H889" s="142"/>
      <c r="I889" s="142"/>
      <c r="J889" s="142"/>
      <c r="K889" s="142"/>
      <c r="L889" s="142"/>
      <c r="M889" s="142"/>
      <c r="N889" s="142"/>
      <c r="O889" s="142"/>
      <c r="P889" s="142"/>
      <c r="Q889" s="142"/>
      <c r="R889" s="142"/>
      <c r="S889" s="142"/>
      <c r="T889" s="142"/>
      <c r="U889" s="142"/>
      <c r="V889" s="142"/>
      <c r="W889" s="142"/>
      <c r="X889" s="142"/>
      <c r="Y889" s="142"/>
      <c r="Z889" s="142"/>
    </row>
    <row r="890" spans="1:26" ht="12.75" customHeight="1" x14ac:dyDescent="0.2">
      <c r="A890" s="142"/>
      <c r="B890" s="142"/>
      <c r="C890" s="142"/>
      <c r="D890" s="142"/>
      <c r="E890" s="142"/>
      <c r="F890" s="142"/>
      <c r="G890" s="142"/>
      <c r="H890" s="142"/>
      <c r="I890" s="142"/>
      <c r="J890" s="142"/>
      <c r="K890" s="142"/>
      <c r="L890" s="142"/>
      <c r="M890" s="142"/>
      <c r="N890" s="142"/>
      <c r="O890" s="142"/>
      <c r="P890" s="142"/>
      <c r="Q890" s="142"/>
      <c r="R890" s="142"/>
      <c r="S890" s="142"/>
      <c r="T890" s="142"/>
      <c r="U890" s="142"/>
      <c r="V890" s="142"/>
      <c r="W890" s="142"/>
      <c r="X890" s="142"/>
      <c r="Y890" s="142"/>
      <c r="Z890" s="142"/>
    </row>
    <row r="891" spans="1:26" ht="12.75" customHeight="1" x14ac:dyDescent="0.2">
      <c r="A891" s="142"/>
      <c r="B891" s="142"/>
      <c r="C891" s="142"/>
      <c r="D891" s="142"/>
      <c r="E891" s="142"/>
      <c r="F891" s="142"/>
      <c r="G891" s="142"/>
      <c r="H891" s="142"/>
      <c r="I891" s="142"/>
      <c r="J891" s="142"/>
      <c r="K891" s="142"/>
      <c r="L891" s="142"/>
      <c r="M891" s="142"/>
      <c r="N891" s="142"/>
      <c r="O891" s="142"/>
      <c r="P891" s="142"/>
      <c r="Q891" s="142"/>
      <c r="R891" s="142"/>
      <c r="S891" s="142"/>
      <c r="T891" s="142"/>
      <c r="U891" s="142"/>
      <c r="V891" s="142"/>
      <c r="W891" s="142"/>
      <c r="X891" s="142"/>
      <c r="Y891" s="142"/>
      <c r="Z891" s="142"/>
    </row>
    <row r="892" spans="1:26" ht="12.75" customHeight="1" x14ac:dyDescent="0.2">
      <c r="A892" s="142"/>
      <c r="B892" s="142"/>
      <c r="C892" s="142"/>
      <c r="D892" s="142"/>
      <c r="E892" s="142"/>
      <c r="F892" s="142"/>
      <c r="G892" s="142"/>
      <c r="H892" s="142"/>
      <c r="I892" s="142"/>
      <c r="J892" s="142"/>
      <c r="K892" s="142"/>
      <c r="L892" s="142"/>
      <c r="M892" s="142"/>
      <c r="N892" s="142"/>
      <c r="O892" s="142"/>
      <c r="P892" s="142"/>
      <c r="Q892" s="142"/>
      <c r="R892" s="142"/>
      <c r="S892" s="142"/>
      <c r="T892" s="142"/>
      <c r="U892" s="142"/>
      <c r="V892" s="142"/>
      <c r="W892" s="142"/>
      <c r="X892" s="142"/>
      <c r="Y892" s="142"/>
      <c r="Z892" s="142"/>
    </row>
    <row r="893" spans="1:26" ht="12.75" customHeight="1" x14ac:dyDescent="0.2">
      <c r="A893" s="142"/>
      <c r="B893" s="142"/>
      <c r="C893" s="142"/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2"/>
      <c r="O893" s="142"/>
      <c r="P893" s="142"/>
      <c r="Q893" s="142"/>
      <c r="R893" s="142"/>
      <c r="S893" s="142"/>
      <c r="T893" s="142"/>
      <c r="U893" s="142"/>
      <c r="V893" s="142"/>
      <c r="W893" s="142"/>
      <c r="X893" s="142"/>
      <c r="Y893" s="142"/>
      <c r="Z893" s="142"/>
    </row>
    <row r="894" spans="1:26" ht="12.75" customHeight="1" x14ac:dyDescent="0.2">
      <c r="A894" s="142"/>
      <c r="B894" s="142"/>
      <c r="C894" s="142"/>
      <c r="D894" s="142"/>
      <c r="E894" s="142"/>
      <c r="F894" s="142"/>
      <c r="G894" s="142"/>
      <c r="H894" s="142"/>
      <c r="I894" s="142"/>
      <c r="J894" s="142"/>
      <c r="K894" s="142"/>
      <c r="L894" s="142"/>
      <c r="M894" s="142"/>
      <c r="N894" s="142"/>
      <c r="O894" s="142"/>
      <c r="P894" s="142"/>
      <c r="Q894" s="142"/>
      <c r="R894" s="142"/>
      <c r="S894" s="142"/>
      <c r="T894" s="142"/>
      <c r="U894" s="142"/>
      <c r="V894" s="142"/>
      <c r="W894" s="142"/>
      <c r="X894" s="142"/>
      <c r="Y894" s="142"/>
      <c r="Z894" s="142"/>
    </row>
    <row r="895" spans="1:26" ht="12.75" customHeight="1" x14ac:dyDescent="0.2">
      <c r="A895" s="142"/>
      <c r="B895" s="142"/>
      <c r="C895" s="142"/>
      <c r="D895" s="142"/>
      <c r="E895" s="142"/>
      <c r="F895" s="142"/>
      <c r="G895" s="142"/>
      <c r="H895" s="142"/>
      <c r="I895" s="142"/>
      <c r="J895" s="142"/>
      <c r="K895" s="142"/>
      <c r="L895" s="142"/>
      <c r="M895" s="142"/>
      <c r="N895" s="142"/>
      <c r="O895" s="142"/>
      <c r="P895" s="142"/>
      <c r="Q895" s="142"/>
      <c r="R895" s="142"/>
      <c r="S895" s="142"/>
      <c r="T895" s="142"/>
      <c r="U895" s="142"/>
      <c r="V895" s="142"/>
      <c r="W895" s="142"/>
      <c r="X895" s="142"/>
      <c r="Y895" s="142"/>
      <c r="Z895" s="142"/>
    </row>
    <row r="896" spans="1:26" ht="12.75" customHeight="1" x14ac:dyDescent="0.2">
      <c r="A896" s="142"/>
      <c r="B896" s="142"/>
      <c r="C896" s="142"/>
      <c r="D896" s="142"/>
      <c r="E896" s="142"/>
      <c r="F896" s="142"/>
      <c r="G896" s="142"/>
      <c r="H896" s="142"/>
      <c r="I896" s="142"/>
      <c r="J896" s="142"/>
      <c r="K896" s="142"/>
      <c r="L896" s="142"/>
      <c r="M896" s="142"/>
      <c r="N896" s="142"/>
      <c r="O896" s="142"/>
      <c r="P896" s="142"/>
      <c r="Q896" s="142"/>
      <c r="R896" s="142"/>
      <c r="S896" s="142"/>
      <c r="T896" s="142"/>
      <c r="U896" s="142"/>
      <c r="V896" s="142"/>
      <c r="W896" s="142"/>
      <c r="X896" s="142"/>
      <c r="Y896" s="142"/>
      <c r="Z896" s="142"/>
    </row>
    <row r="897" spans="1:26" ht="12.75" customHeight="1" x14ac:dyDescent="0.2">
      <c r="A897" s="142"/>
      <c r="B897" s="142"/>
      <c r="C897" s="142"/>
      <c r="D897" s="142"/>
      <c r="E897" s="142"/>
      <c r="F897" s="142"/>
      <c r="G897" s="142"/>
      <c r="H897" s="142"/>
      <c r="I897" s="142"/>
      <c r="J897" s="142"/>
      <c r="K897" s="142"/>
      <c r="L897" s="142"/>
      <c r="M897" s="142"/>
      <c r="N897" s="142"/>
      <c r="O897" s="142"/>
      <c r="P897" s="142"/>
      <c r="Q897" s="142"/>
      <c r="R897" s="142"/>
      <c r="S897" s="142"/>
      <c r="T897" s="142"/>
      <c r="U897" s="142"/>
      <c r="V897" s="142"/>
      <c r="W897" s="142"/>
      <c r="X897" s="142"/>
      <c r="Y897" s="142"/>
      <c r="Z897" s="142"/>
    </row>
    <row r="898" spans="1:26" ht="12.75" customHeight="1" x14ac:dyDescent="0.2">
      <c r="A898" s="142"/>
      <c r="B898" s="142"/>
      <c r="C898" s="142"/>
      <c r="D898" s="142"/>
      <c r="E898" s="142"/>
      <c r="F898" s="142"/>
      <c r="G898" s="142"/>
      <c r="H898" s="142"/>
      <c r="I898" s="142"/>
      <c r="J898" s="142"/>
      <c r="K898" s="142"/>
      <c r="L898" s="142"/>
      <c r="M898" s="142"/>
      <c r="N898" s="142"/>
      <c r="O898" s="142"/>
      <c r="P898" s="142"/>
      <c r="Q898" s="142"/>
      <c r="R898" s="142"/>
      <c r="S898" s="142"/>
      <c r="T898" s="142"/>
      <c r="U898" s="142"/>
      <c r="V898" s="142"/>
      <c r="W898" s="142"/>
      <c r="X898" s="142"/>
      <c r="Y898" s="142"/>
      <c r="Z898" s="142"/>
    </row>
    <row r="899" spans="1:26" ht="12.75" customHeight="1" x14ac:dyDescent="0.2">
      <c r="A899" s="142"/>
      <c r="B899" s="142"/>
      <c r="C899" s="142"/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2"/>
      <c r="O899" s="142"/>
      <c r="P899" s="142"/>
      <c r="Q899" s="142"/>
      <c r="R899" s="142"/>
      <c r="S899" s="142"/>
      <c r="T899" s="142"/>
      <c r="U899" s="142"/>
      <c r="V899" s="142"/>
      <c r="W899" s="142"/>
      <c r="X899" s="142"/>
      <c r="Y899" s="142"/>
      <c r="Z899" s="142"/>
    </row>
    <row r="900" spans="1:26" ht="12.75" customHeight="1" x14ac:dyDescent="0.2">
      <c r="A900" s="142"/>
      <c r="B900" s="142"/>
      <c r="C900" s="142"/>
      <c r="D900" s="142"/>
      <c r="E900" s="142"/>
      <c r="F900" s="142"/>
      <c r="G900" s="142"/>
      <c r="H900" s="142"/>
      <c r="I900" s="142"/>
      <c r="J900" s="142"/>
      <c r="K900" s="142"/>
      <c r="L900" s="142"/>
      <c r="M900" s="142"/>
      <c r="N900" s="142"/>
      <c r="O900" s="142"/>
      <c r="P900" s="142"/>
      <c r="Q900" s="142"/>
      <c r="R900" s="142"/>
      <c r="S900" s="142"/>
      <c r="T900" s="142"/>
      <c r="U900" s="142"/>
      <c r="V900" s="142"/>
      <c r="W900" s="142"/>
      <c r="X900" s="142"/>
      <c r="Y900" s="142"/>
      <c r="Z900" s="142"/>
    </row>
    <row r="901" spans="1:26" ht="12.75" customHeight="1" x14ac:dyDescent="0.2">
      <c r="A901" s="142"/>
      <c r="B901" s="142"/>
      <c r="C901" s="142"/>
      <c r="D901" s="142"/>
      <c r="E901" s="142"/>
      <c r="F901" s="142"/>
      <c r="G901" s="142"/>
      <c r="H901" s="142"/>
      <c r="I901" s="142"/>
      <c r="J901" s="142"/>
      <c r="K901" s="142"/>
      <c r="L901" s="142"/>
      <c r="M901" s="142"/>
      <c r="N901" s="142"/>
      <c r="O901" s="142"/>
      <c r="P901" s="142"/>
      <c r="Q901" s="142"/>
      <c r="R901" s="142"/>
      <c r="S901" s="142"/>
      <c r="T901" s="142"/>
      <c r="U901" s="142"/>
      <c r="V901" s="142"/>
      <c r="W901" s="142"/>
      <c r="X901" s="142"/>
      <c r="Y901" s="142"/>
      <c r="Z901" s="142"/>
    </row>
    <row r="902" spans="1:26" ht="12.75" customHeight="1" x14ac:dyDescent="0.2">
      <c r="A902" s="142"/>
      <c r="B902" s="142"/>
      <c r="C902" s="142"/>
      <c r="D902" s="142"/>
      <c r="E902" s="142"/>
      <c r="F902" s="142"/>
      <c r="G902" s="142"/>
      <c r="H902" s="142"/>
      <c r="I902" s="142"/>
      <c r="J902" s="142"/>
      <c r="K902" s="142"/>
      <c r="L902" s="142"/>
      <c r="M902" s="142"/>
      <c r="N902" s="142"/>
      <c r="O902" s="142"/>
      <c r="P902" s="142"/>
      <c r="Q902" s="142"/>
      <c r="R902" s="142"/>
      <c r="S902" s="142"/>
      <c r="T902" s="142"/>
      <c r="U902" s="142"/>
      <c r="V902" s="142"/>
      <c r="W902" s="142"/>
      <c r="X902" s="142"/>
      <c r="Y902" s="142"/>
      <c r="Z902" s="142"/>
    </row>
    <row r="903" spans="1:26" ht="12.75" customHeight="1" x14ac:dyDescent="0.2">
      <c r="A903" s="142"/>
      <c r="B903" s="142"/>
      <c r="C903" s="142"/>
      <c r="D903" s="142"/>
      <c r="E903" s="142"/>
      <c r="F903" s="142"/>
      <c r="G903" s="142"/>
      <c r="H903" s="142"/>
      <c r="I903" s="142"/>
      <c r="J903" s="142"/>
      <c r="K903" s="142"/>
      <c r="L903" s="142"/>
      <c r="M903" s="142"/>
      <c r="N903" s="142"/>
      <c r="O903" s="142"/>
      <c r="P903" s="142"/>
      <c r="Q903" s="142"/>
      <c r="R903" s="142"/>
      <c r="S903" s="142"/>
      <c r="T903" s="142"/>
      <c r="U903" s="142"/>
      <c r="V903" s="142"/>
      <c r="W903" s="142"/>
      <c r="X903" s="142"/>
      <c r="Y903" s="142"/>
      <c r="Z903" s="142"/>
    </row>
    <row r="904" spans="1:26" ht="12.75" customHeight="1" x14ac:dyDescent="0.2">
      <c r="A904" s="142"/>
      <c r="B904" s="142"/>
      <c r="C904" s="142"/>
      <c r="D904" s="142"/>
      <c r="E904" s="142"/>
      <c r="F904" s="142"/>
      <c r="G904" s="142"/>
      <c r="H904" s="142"/>
      <c r="I904" s="142"/>
      <c r="J904" s="142"/>
      <c r="K904" s="142"/>
      <c r="L904" s="142"/>
      <c r="M904" s="142"/>
      <c r="N904" s="142"/>
      <c r="O904" s="142"/>
      <c r="P904" s="142"/>
      <c r="Q904" s="142"/>
      <c r="R904" s="142"/>
      <c r="S904" s="142"/>
      <c r="T904" s="142"/>
      <c r="U904" s="142"/>
      <c r="V904" s="142"/>
      <c r="W904" s="142"/>
      <c r="X904" s="142"/>
      <c r="Y904" s="142"/>
      <c r="Z904" s="142"/>
    </row>
    <row r="905" spans="1:26" ht="12.75" customHeight="1" x14ac:dyDescent="0.2">
      <c r="A905" s="142"/>
      <c r="B905" s="142"/>
      <c r="C905" s="142"/>
      <c r="D905" s="142"/>
      <c r="E905" s="142"/>
      <c r="F905" s="142"/>
      <c r="G905" s="142"/>
      <c r="H905" s="142"/>
      <c r="I905" s="142"/>
      <c r="J905" s="142"/>
      <c r="K905" s="142"/>
      <c r="L905" s="142"/>
      <c r="M905" s="142"/>
      <c r="N905" s="142"/>
      <c r="O905" s="142"/>
      <c r="P905" s="142"/>
      <c r="Q905" s="142"/>
      <c r="R905" s="142"/>
      <c r="S905" s="142"/>
      <c r="T905" s="142"/>
      <c r="U905" s="142"/>
      <c r="V905" s="142"/>
      <c r="W905" s="142"/>
      <c r="X905" s="142"/>
      <c r="Y905" s="142"/>
      <c r="Z905" s="142"/>
    </row>
    <row r="906" spans="1:26" ht="12.75" customHeight="1" x14ac:dyDescent="0.2">
      <c r="A906" s="142"/>
      <c r="B906" s="142"/>
      <c r="C906" s="142"/>
      <c r="D906" s="142"/>
      <c r="E906" s="142"/>
      <c r="F906" s="142"/>
      <c r="G906" s="142"/>
      <c r="H906" s="142"/>
      <c r="I906" s="142"/>
      <c r="J906" s="142"/>
      <c r="K906" s="142"/>
      <c r="L906" s="142"/>
      <c r="M906" s="142"/>
      <c r="N906" s="142"/>
      <c r="O906" s="142"/>
      <c r="P906" s="142"/>
      <c r="Q906" s="142"/>
      <c r="R906" s="142"/>
      <c r="S906" s="142"/>
      <c r="T906" s="142"/>
      <c r="U906" s="142"/>
      <c r="V906" s="142"/>
      <c r="W906" s="142"/>
      <c r="X906" s="142"/>
      <c r="Y906" s="142"/>
      <c r="Z906" s="142"/>
    </row>
    <row r="907" spans="1:26" ht="12.75" customHeight="1" x14ac:dyDescent="0.2">
      <c r="A907" s="142"/>
      <c r="B907" s="142"/>
      <c r="C907" s="142"/>
      <c r="D907" s="142"/>
      <c r="E907" s="142"/>
      <c r="F907" s="142"/>
      <c r="G907" s="142"/>
      <c r="H907" s="142"/>
      <c r="I907" s="142"/>
      <c r="J907" s="142"/>
      <c r="K907" s="142"/>
      <c r="L907" s="142"/>
      <c r="M907" s="142"/>
      <c r="N907" s="142"/>
      <c r="O907" s="142"/>
      <c r="P907" s="142"/>
      <c r="Q907" s="142"/>
      <c r="R907" s="142"/>
      <c r="S907" s="142"/>
      <c r="T907" s="142"/>
      <c r="U907" s="142"/>
      <c r="V907" s="142"/>
      <c r="W907" s="142"/>
      <c r="X907" s="142"/>
      <c r="Y907" s="142"/>
      <c r="Z907" s="142"/>
    </row>
    <row r="908" spans="1:26" ht="12.75" customHeight="1" x14ac:dyDescent="0.2">
      <c r="A908" s="142"/>
      <c r="B908" s="142"/>
      <c r="C908" s="142"/>
      <c r="D908" s="142"/>
      <c r="E908" s="142"/>
      <c r="F908" s="142"/>
      <c r="G908" s="142"/>
      <c r="H908" s="142"/>
      <c r="I908" s="142"/>
      <c r="J908" s="142"/>
      <c r="K908" s="142"/>
      <c r="L908" s="142"/>
      <c r="M908" s="142"/>
      <c r="N908" s="142"/>
      <c r="O908" s="142"/>
      <c r="P908" s="142"/>
      <c r="Q908" s="142"/>
      <c r="R908" s="142"/>
      <c r="S908" s="142"/>
      <c r="T908" s="142"/>
      <c r="U908" s="142"/>
      <c r="V908" s="142"/>
      <c r="W908" s="142"/>
      <c r="X908" s="142"/>
      <c r="Y908" s="142"/>
      <c r="Z908" s="142"/>
    </row>
    <row r="909" spans="1:26" ht="12.75" customHeight="1" x14ac:dyDescent="0.2">
      <c r="A909" s="142"/>
      <c r="B909" s="142"/>
      <c r="C909" s="142"/>
      <c r="D909" s="142"/>
      <c r="E909" s="142"/>
      <c r="F909" s="142"/>
      <c r="G909" s="142"/>
      <c r="H909" s="142"/>
      <c r="I909" s="142"/>
      <c r="J909" s="142"/>
      <c r="K909" s="142"/>
      <c r="L909" s="142"/>
      <c r="M909" s="142"/>
      <c r="N909" s="142"/>
      <c r="O909" s="142"/>
      <c r="P909" s="142"/>
      <c r="Q909" s="142"/>
      <c r="R909" s="142"/>
      <c r="S909" s="142"/>
      <c r="T909" s="142"/>
      <c r="U909" s="142"/>
      <c r="V909" s="142"/>
      <c r="W909" s="142"/>
      <c r="X909" s="142"/>
      <c r="Y909" s="142"/>
      <c r="Z909" s="142"/>
    </row>
    <row r="910" spans="1:26" ht="12.75" customHeight="1" x14ac:dyDescent="0.2">
      <c r="A910" s="142"/>
      <c r="B910" s="142"/>
      <c r="C910" s="142"/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2"/>
      <c r="O910" s="142"/>
      <c r="P910" s="142"/>
      <c r="Q910" s="142"/>
      <c r="R910" s="142"/>
      <c r="S910" s="142"/>
      <c r="T910" s="142"/>
      <c r="U910" s="142"/>
      <c r="V910" s="142"/>
      <c r="W910" s="142"/>
      <c r="X910" s="142"/>
      <c r="Y910" s="142"/>
      <c r="Z910" s="142"/>
    </row>
    <row r="911" spans="1:26" ht="12.75" customHeight="1" x14ac:dyDescent="0.2">
      <c r="A911" s="142"/>
      <c r="B911" s="142"/>
      <c r="C911" s="142"/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2"/>
      <c r="O911" s="142"/>
      <c r="P911" s="142"/>
      <c r="Q911" s="142"/>
      <c r="R911" s="142"/>
      <c r="S911" s="142"/>
      <c r="T911" s="142"/>
      <c r="U911" s="142"/>
      <c r="V911" s="142"/>
      <c r="W911" s="142"/>
      <c r="X911" s="142"/>
      <c r="Y911" s="142"/>
      <c r="Z911" s="142"/>
    </row>
    <row r="912" spans="1:26" ht="12.75" customHeight="1" x14ac:dyDescent="0.2">
      <c r="A912" s="142"/>
      <c r="B912" s="142"/>
      <c r="C912" s="142"/>
      <c r="D912" s="142"/>
      <c r="E912" s="142"/>
      <c r="F912" s="142"/>
      <c r="G912" s="142"/>
      <c r="H912" s="142"/>
      <c r="I912" s="142"/>
      <c r="J912" s="142"/>
      <c r="K912" s="142"/>
      <c r="L912" s="142"/>
      <c r="M912" s="142"/>
      <c r="N912" s="142"/>
      <c r="O912" s="142"/>
      <c r="P912" s="142"/>
      <c r="Q912" s="142"/>
      <c r="R912" s="142"/>
      <c r="S912" s="142"/>
      <c r="T912" s="142"/>
      <c r="U912" s="142"/>
      <c r="V912" s="142"/>
      <c r="W912" s="142"/>
      <c r="X912" s="142"/>
      <c r="Y912" s="142"/>
      <c r="Z912" s="142"/>
    </row>
    <row r="913" spans="1:26" ht="12.75" customHeight="1" x14ac:dyDescent="0.2">
      <c r="A913" s="142"/>
      <c r="B913" s="142"/>
      <c r="C913" s="142"/>
      <c r="D913" s="142"/>
      <c r="E913" s="142"/>
      <c r="F913" s="142"/>
      <c r="G913" s="142"/>
      <c r="H913" s="142"/>
      <c r="I913" s="142"/>
      <c r="J913" s="142"/>
      <c r="K913" s="142"/>
      <c r="L913" s="142"/>
      <c r="M913" s="142"/>
      <c r="N913" s="142"/>
      <c r="O913" s="142"/>
      <c r="P913" s="142"/>
      <c r="Q913" s="142"/>
      <c r="R913" s="142"/>
      <c r="S913" s="142"/>
      <c r="T913" s="142"/>
      <c r="U913" s="142"/>
      <c r="V913" s="142"/>
      <c r="W913" s="142"/>
      <c r="X913" s="142"/>
      <c r="Y913" s="142"/>
      <c r="Z913" s="142"/>
    </row>
    <row r="914" spans="1:26" ht="12.75" customHeight="1" x14ac:dyDescent="0.2">
      <c r="A914" s="142"/>
      <c r="B914" s="142"/>
      <c r="C914" s="142"/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2"/>
      <c r="O914" s="142"/>
      <c r="P914" s="142"/>
      <c r="Q914" s="142"/>
      <c r="R914" s="142"/>
      <c r="S914" s="142"/>
      <c r="T914" s="142"/>
      <c r="U914" s="142"/>
      <c r="V914" s="142"/>
      <c r="W914" s="142"/>
      <c r="X914" s="142"/>
      <c r="Y914" s="142"/>
      <c r="Z914" s="142"/>
    </row>
    <row r="915" spans="1:26" ht="12.75" customHeight="1" x14ac:dyDescent="0.2">
      <c r="A915" s="142"/>
      <c r="B915" s="142"/>
      <c r="C915" s="142"/>
      <c r="D915" s="142"/>
      <c r="E915" s="142"/>
      <c r="F915" s="142"/>
      <c r="G915" s="142"/>
      <c r="H915" s="142"/>
      <c r="I915" s="142"/>
      <c r="J915" s="142"/>
      <c r="K915" s="142"/>
      <c r="L915" s="142"/>
      <c r="M915" s="142"/>
      <c r="N915" s="142"/>
      <c r="O915" s="142"/>
      <c r="P915" s="142"/>
      <c r="Q915" s="142"/>
      <c r="R915" s="142"/>
      <c r="S915" s="142"/>
      <c r="T915" s="142"/>
      <c r="U915" s="142"/>
      <c r="V915" s="142"/>
      <c r="W915" s="142"/>
      <c r="X915" s="142"/>
      <c r="Y915" s="142"/>
      <c r="Z915" s="142"/>
    </row>
    <row r="916" spans="1:26" ht="12.75" customHeight="1" x14ac:dyDescent="0.2">
      <c r="A916" s="142"/>
      <c r="B916" s="142"/>
      <c r="C916" s="142"/>
      <c r="D916" s="142"/>
      <c r="E916" s="142"/>
      <c r="F916" s="142"/>
      <c r="G916" s="142"/>
      <c r="H916" s="142"/>
      <c r="I916" s="142"/>
      <c r="J916" s="142"/>
      <c r="K916" s="142"/>
      <c r="L916" s="142"/>
      <c r="M916" s="142"/>
      <c r="N916" s="142"/>
      <c r="O916" s="142"/>
      <c r="P916" s="142"/>
      <c r="Q916" s="142"/>
      <c r="R916" s="142"/>
      <c r="S916" s="142"/>
      <c r="T916" s="142"/>
      <c r="U916" s="142"/>
      <c r="V916" s="142"/>
      <c r="W916" s="142"/>
      <c r="X916" s="142"/>
      <c r="Y916" s="142"/>
      <c r="Z916" s="142"/>
    </row>
    <row r="917" spans="1:26" ht="12.75" customHeight="1" x14ac:dyDescent="0.2">
      <c r="A917" s="142"/>
      <c r="B917" s="142"/>
      <c r="C917" s="142"/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2"/>
      <c r="O917" s="142"/>
      <c r="P917" s="142"/>
      <c r="Q917" s="142"/>
      <c r="R917" s="142"/>
      <c r="S917" s="142"/>
      <c r="T917" s="142"/>
      <c r="U917" s="142"/>
      <c r="V917" s="142"/>
      <c r="W917" s="142"/>
      <c r="X917" s="142"/>
      <c r="Y917" s="142"/>
      <c r="Z917" s="142"/>
    </row>
    <row r="918" spans="1:26" ht="12.75" customHeight="1" x14ac:dyDescent="0.2">
      <c r="A918" s="142"/>
      <c r="B918" s="142"/>
      <c r="C918" s="142"/>
      <c r="D918" s="142"/>
      <c r="E918" s="142"/>
      <c r="F918" s="142"/>
      <c r="G918" s="142"/>
      <c r="H918" s="142"/>
      <c r="I918" s="142"/>
      <c r="J918" s="142"/>
      <c r="K918" s="142"/>
      <c r="L918" s="142"/>
      <c r="M918" s="142"/>
      <c r="N918" s="142"/>
      <c r="O918" s="142"/>
      <c r="P918" s="142"/>
      <c r="Q918" s="142"/>
      <c r="R918" s="142"/>
      <c r="S918" s="142"/>
      <c r="T918" s="142"/>
      <c r="U918" s="142"/>
      <c r="V918" s="142"/>
      <c r="W918" s="142"/>
      <c r="X918" s="142"/>
      <c r="Y918" s="142"/>
      <c r="Z918" s="142"/>
    </row>
    <row r="919" spans="1:26" ht="12.75" customHeight="1" x14ac:dyDescent="0.2">
      <c r="A919" s="142"/>
      <c r="B919" s="142"/>
      <c r="C919" s="142"/>
      <c r="D919" s="142"/>
      <c r="E919" s="142"/>
      <c r="F919" s="142"/>
      <c r="G919" s="142"/>
      <c r="H919" s="142"/>
      <c r="I919" s="142"/>
      <c r="J919" s="142"/>
      <c r="K919" s="142"/>
      <c r="L919" s="142"/>
      <c r="M919" s="142"/>
      <c r="N919" s="142"/>
      <c r="O919" s="142"/>
      <c r="P919" s="142"/>
      <c r="Q919" s="142"/>
      <c r="R919" s="142"/>
      <c r="S919" s="142"/>
      <c r="T919" s="142"/>
      <c r="U919" s="142"/>
      <c r="V919" s="142"/>
      <c r="W919" s="142"/>
      <c r="X919" s="142"/>
      <c r="Y919" s="142"/>
      <c r="Z919" s="142"/>
    </row>
    <row r="920" spans="1:26" ht="12.75" customHeight="1" x14ac:dyDescent="0.2">
      <c r="A920" s="142"/>
      <c r="B920" s="142"/>
      <c r="C920" s="142"/>
      <c r="D920" s="142"/>
      <c r="E920" s="142"/>
      <c r="F920" s="142"/>
      <c r="G920" s="142"/>
      <c r="H920" s="142"/>
      <c r="I920" s="142"/>
      <c r="J920" s="142"/>
      <c r="K920" s="142"/>
      <c r="L920" s="142"/>
      <c r="M920" s="142"/>
      <c r="N920" s="142"/>
      <c r="O920" s="142"/>
      <c r="P920" s="142"/>
      <c r="Q920" s="142"/>
      <c r="R920" s="142"/>
      <c r="S920" s="142"/>
      <c r="T920" s="142"/>
      <c r="U920" s="142"/>
      <c r="V920" s="142"/>
      <c r="W920" s="142"/>
      <c r="X920" s="142"/>
      <c r="Y920" s="142"/>
      <c r="Z920" s="142"/>
    </row>
    <row r="921" spans="1:26" ht="12.75" customHeight="1" x14ac:dyDescent="0.2">
      <c r="A921" s="142"/>
      <c r="B921" s="142"/>
      <c r="C921" s="142"/>
      <c r="D921" s="142"/>
      <c r="E921" s="142"/>
      <c r="F921" s="142"/>
      <c r="G921" s="142"/>
      <c r="H921" s="142"/>
      <c r="I921" s="142"/>
      <c r="J921" s="142"/>
      <c r="K921" s="142"/>
      <c r="L921" s="142"/>
      <c r="M921" s="142"/>
      <c r="N921" s="142"/>
      <c r="O921" s="142"/>
      <c r="P921" s="142"/>
      <c r="Q921" s="142"/>
      <c r="R921" s="142"/>
      <c r="S921" s="142"/>
      <c r="T921" s="142"/>
      <c r="U921" s="142"/>
      <c r="V921" s="142"/>
      <c r="W921" s="142"/>
      <c r="X921" s="142"/>
      <c r="Y921" s="142"/>
      <c r="Z921" s="142"/>
    </row>
    <row r="922" spans="1:26" ht="12.75" customHeight="1" x14ac:dyDescent="0.2">
      <c r="A922" s="142"/>
      <c r="B922" s="142"/>
      <c r="C922" s="142"/>
      <c r="D922" s="142"/>
      <c r="E922" s="142"/>
      <c r="F922" s="142"/>
      <c r="G922" s="142"/>
      <c r="H922" s="142"/>
      <c r="I922" s="142"/>
      <c r="J922" s="142"/>
      <c r="K922" s="142"/>
      <c r="L922" s="142"/>
      <c r="M922" s="142"/>
      <c r="N922" s="142"/>
      <c r="O922" s="142"/>
      <c r="P922" s="142"/>
      <c r="Q922" s="142"/>
      <c r="R922" s="142"/>
      <c r="S922" s="142"/>
      <c r="T922" s="142"/>
      <c r="U922" s="142"/>
      <c r="V922" s="142"/>
      <c r="W922" s="142"/>
      <c r="X922" s="142"/>
      <c r="Y922" s="142"/>
      <c r="Z922" s="142"/>
    </row>
    <row r="923" spans="1:26" ht="12.75" customHeight="1" x14ac:dyDescent="0.2">
      <c r="A923" s="142"/>
      <c r="B923" s="142"/>
      <c r="C923" s="142"/>
      <c r="D923" s="142"/>
      <c r="E923" s="142"/>
      <c r="F923" s="142"/>
      <c r="G923" s="142"/>
      <c r="H923" s="142"/>
      <c r="I923" s="142"/>
      <c r="J923" s="142"/>
      <c r="K923" s="142"/>
      <c r="L923" s="142"/>
      <c r="M923" s="142"/>
      <c r="N923" s="142"/>
      <c r="O923" s="142"/>
      <c r="P923" s="142"/>
      <c r="Q923" s="142"/>
      <c r="R923" s="142"/>
      <c r="S923" s="142"/>
      <c r="T923" s="142"/>
      <c r="U923" s="142"/>
      <c r="V923" s="142"/>
      <c r="W923" s="142"/>
      <c r="X923" s="142"/>
      <c r="Y923" s="142"/>
      <c r="Z923" s="142"/>
    </row>
    <row r="924" spans="1:26" ht="12.75" customHeight="1" x14ac:dyDescent="0.2">
      <c r="A924" s="142"/>
      <c r="B924" s="142"/>
      <c r="C924" s="142"/>
      <c r="D924" s="142"/>
      <c r="E924" s="142"/>
      <c r="F924" s="142"/>
      <c r="G924" s="142"/>
      <c r="H924" s="142"/>
      <c r="I924" s="142"/>
      <c r="J924" s="142"/>
      <c r="K924" s="142"/>
      <c r="L924" s="142"/>
      <c r="M924" s="142"/>
      <c r="N924" s="142"/>
      <c r="O924" s="142"/>
      <c r="P924" s="142"/>
      <c r="Q924" s="142"/>
      <c r="R924" s="142"/>
      <c r="S924" s="142"/>
      <c r="T924" s="142"/>
      <c r="U924" s="142"/>
      <c r="V924" s="142"/>
      <c r="W924" s="142"/>
      <c r="X924" s="142"/>
      <c r="Y924" s="142"/>
      <c r="Z924" s="142"/>
    </row>
    <row r="925" spans="1:26" ht="12.75" customHeight="1" x14ac:dyDescent="0.2">
      <c r="A925" s="142"/>
      <c r="B925" s="142"/>
      <c r="C925" s="142"/>
      <c r="D925" s="142"/>
      <c r="E925" s="142"/>
      <c r="F925" s="142"/>
      <c r="G925" s="142"/>
      <c r="H925" s="142"/>
      <c r="I925" s="142"/>
      <c r="J925" s="142"/>
      <c r="K925" s="142"/>
      <c r="L925" s="142"/>
      <c r="M925" s="142"/>
      <c r="N925" s="142"/>
      <c r="O925" s="142"/>
      <c r="P925" s="142"/>
      <c r="Q925" s="142"/>
      <c r="R925" s="142"/>
      <c r="S925" s="142"/>
      <c r="T925" s="142"/>
      <c r="U925" s="142"/>
      <c r="V925" s="142"/>
      <c r="W925" s="142"/>
      <c r="X925" s="142"/>
      <c r="Y925" s="142"/>
      <c r="Z925" s="142"/>
    </row>
    <row r="926" spans="1:26" ht="12.75" customHeight="1" x14ac:dyDescent="0.2">
      <c r="A926" s="142"/>
      <c r="B926" s="142"/>
      <c r="C926" s="142"/>
      <c r="D926" s="142"/>
      <c r="E926" s="142"/>
      <c r="F926" s="142"/>
      <c r="G926" s="142"/>
      <c r="H926" s="142"/>
      <c r="I926" s="142"/>
      <c r="J926" s="142"/>
      <c r="K926" s="142"/>
      <c r="L926" s="142"/>
      <c r="M926" s="142"/>
      <c r="N926" s="142"/>
      <c r="O926" s="142"/>
      <c r="P926" s="142"/>
      <c r="Q926" s="142"/>
      <c r="R926" s="142"/>
      <c r="S926" s="142"/>
      <c r="T926" s="142"/>
      <c r="U926" s="142"/>
      <c r="V926" s="142"/>
      <c r="W926" s="142"/>
      <c r="X926" s="142"/>
      <c r="Y926" s="142"/>
      <c r="Z926" s="142"/>
    </row>
    <row r="927" spans="1:26" ht="12.75" customHeight="1" x14ac:dyDescent="0.2">
      <c r="A927" s="142"/>
      <c r="B927" s="142"/>
      <c r="C927" s="142"/>
      <c r="D927" s="142"/>
      <c r="E927" s="142"/>
      <c r="F927" s="142"/>
      <c r="G927" s="142"/>
      <c r="H927" s="142"/>
      <c r="I927" s="142"/>
      <c r="J927" s="142"/>
      <c r="K927" s="142"/>
      <c r="L927" s="142"/>
      <c r="M927" s="142"/>
      <c r="N927" s="142"/>
      <c r="O927" s="142"/>
      <c r="P927" s="142"/>
      <c r="Q927" s="142"/>
      <c r="R927" s="142"/>
      <c r="S927" s="142"/>
      <c r="T927" s="142"/>
      <c r="U927" s="142"/>
      <c r="V927" s="142"/>
      <c r="W927" s="142"/>
      <c r="X927" s="142"/>
      <c r="Y927" s="142"/>
      <c r="Z927" s="142"/>
    </row>
    <row r="928" spans="1:26" ht="12.75" customHeight="1" x14ac:dyDescent="0.2">
      <c r="A928" s="142"/>
      <c r="B928" s="142"/>
      <c r="C928" s="142"/>
      <c r="D928" s="142"/>
      <c r="E928" s="142"/>
      <c r="F928" s="142"/>
      <c r="G928" s="142"/>
      <c r="H928" s="142"/>
      <c r="I928" s="142"/>
      <c r="J928" s="142"/>
      <c r="K928" s="142"/>
      <c r="L928" s="142"/>
      <c r="M928" s="142"/>
      <c r="N928" s="142"/>
      <c r="O928" s="142"/>
      <c r="P928" s="142"/>
      <c r="Q928" s="142"/>
      <c r="R928" s="142"/>
      <c r="S928" s="142"/>
      <c r="T928" s="142"/>
      <c r="U928" s="142"/>
      <c r="V928" s="142"/>
      <c r="W928" s="142"/>
      <c r="X928" s="142"/>
      <c r="Y928" s="142"/>
      <c r="Z928" s="142"/>
    </row>
    <row r="929" spans="1:26" ht="12.75" customHeight="1" x14ac:dyDescent="0.2">
      <c r="A929" s="142"/>
      <c r="B929" s="142"/>
      <c r="C929" s="142"/>
      <c r="D929" s="142"/>
      <c r="E929" s="142"/>
      <c r="F929" s="142"/>
      <c r="G929" s="142"/>
      <c r="H929" s="142"/>
      <c r="I929" s="142"/>
      <c r="J929" s="142"/>
      <c r="K929" s="142"/>
      <c r="L929" s="142"/>
      <c r="M929" s="142"/>
      <c r="N929" s="142"/>
      <c r="O929" s="142"/>
      <c r="P929" s="142"/>
      <c r="Q929" s="142"/>
      <c r="R929" s="142"/>
      <c r="S929" s="142"/>
      <c r="T929" s="142"/>
      <c r="U929" s="142"/>
      <c r="V929" s="142"/>
      <c r="W929" s="142"/>
      <c r="X929" s="142"/>
      <c r="Y929" s="142"/>
      <c r="Z929" s="142"/>
    </row>
    <row r="930" spans="1:26" ht="12.75" customHeight="1" x14ac:dyDescent="0.2">
      <c r="A930" s="142"/>
      <c r="B930" s="142"/>
      <c r="C930" s="142"/>
      <c r="D930" s="142"/>
      <c r="E930" s="142"/>
      <c r="F930" s="142"/>
      <c r="G930" s="142"/>
      <c r="H930" s="142"/>
      <c r="I930" s="142"/>
      <c r="J930" s="142"/>
      <c r="K930" s="142"/>
      <c r="L930" s="142"/>
      <c r="M930" s="142"/>
      <c r="N930" s="142"/>
      <c r="O930" s="142"/>
      <c r="P930" s="142"/>
      <c r="Q930" s="142"/>
      <c r="R930" s="142"/>
      <c r="S930" s="142"/>
      <c r="T930" s="142"/>
      <c r="U930" s="142"/>
      <c r="V930" s="142"/>
      <c r="W930" s="142"/>
      <c r="X930" s="142"/>
      <c r="Y930" s="142"/>
      <c r="Z930" s="142"/>
    </row>
    <row r="931" spans="1:26" ht="12.75" customHeight="1" x14ac:dyDescent="0.2">
      <c r="A931" s="142"/>
      <c r="B931" s="142"/>
      <c r="C931" s="142"/>
      <c r="D931" s="142"/>
      <c r="E931" s="142"/>
      <c r="F931" s="142"/>
      <c r="G931" s="142"/>
      <c r="H931" s="142"/>
      <c r="I931" s="142"/>
      <c r="J931" s="142"/>
      <c r="K931" s="142"/>
      <c r="L931" s="142"/>
      <c r="M931" s="142"/>
      <c r="N931" s="142"/>
      <c r="O931" s="142"/>
      <c r="P931" s="142"/>
      <c r="Q931" s="142"/>
      <c r="R931" s="142"/>
      <c r="S931" s="142"/>
      <c r="T931" s="142"/>
      <c r="U931" s="142"/>
      <c r="V931" s="142"/>
      <c r="W931" s="142"/>
      <c r="X931" s="142"/>
      <c r="Y931" s="142"/>
      <c r="Z931" s="142"/>
    </row>
    <row r="932" spans="1:26" ht="12.75" customHeight="1" x14ac:dyDescent="0.2">
      <c r="A932" s="142"/>
      <c r="B932" s="142"/>
      <c r="C932" s="142"/>
      <c r="D932" s="142"/>
      <c r="E932" s="142"/>
      <c r="F932" s="142"/>
      <c r="G932" s="142"/>
      <c r="H932" s="142"/>
      <c r="I932" s="142"/>
      <c r="J932" s="142"/>
      <c r="K932" s="142"/>
      <c r="L932" s="142"/>
      <c r="M932" s="142"/>
      <c r="N932" s="142"/>
      <c r="O932" s="142"/>
      <c r="P932" s="142"/>
      <c r="Q932" s="142"/>
      <c r="R932" s="142"/>
      <c r="S932" s="142"/>
      <c r="T932" s="142"/>
      <c r="U932" s="142"/>
      <c r="V932" s="142"/>
      <c r="W932" s="142"/>
      <c r="X932" s="142"/>
      <c r="Y932" s="142"/>
      <c r="Z932" s="142"/>
    </row>
    <row r="933" spans="1:26" ht="12.75" customHeight="1" x14ac:dyDescent="0.2">
      <c r="A933" s="142"/>
      <c r="B933" s="142"/>
      <c r="C933" s="142"/>
      <c r="D933" s="142"/>
      <c r="E933" s="142"/>
      <c r="F933" s="142"/>
      <c r="G933" s="142"/>
      <c r="H933" s="142"/>
      <c r="I933" s="142"/>
      <c r="J933" s="142"/>
      <c r="K933" s="142"/>
      <c r="L933" s="142"/>
      <c r="M933" s="142"/>
      <c r="N933" s="142"/>
      <c r="O933" s="142"/>
      <c r="P933" s="142"/>
      <c r="Q933" s="142"/>
      <c r="R933" s="142"/>
      <c r="S933" s="142"/>
      <c r="T933" s="142"/>
      <c r="U933" s="142"/>
      <c r="V933" s="142"/>
      <c r="W933" s="142"/>
      <c r="X933" s="142"/>
      <c r="Y933" s="142"/>
      <c r="Z933" s="142"/>
    </row>
    <row r="934" spans="1:26" ht="12.75" customHeight="1" x14ac:dyDescent="0.2">
      <c r="A934" s="142"/>
      <c r="B934" s="142"/>
      <c r="C934" s="142"/>
      <c r="D934" s="142"/>
      <c r="E934" s="142"/>
      <c r="F934" s="142"/>
      <c r="G934" s="142"/>
      <c r="H934" s="142"/>
      <c r="I934" s="142"/>
      <c r="J934" s="142"/>
      <c r="K934" s="142"/>
      <c r="L934" s="142"/>
      <c r="M934" s="142"/>
      <c r="N934" s="142"/>
      <c r="O934" s="142"/>
      <c r="P934" s="142"/>
      <c r="Q934" s="142"/>
      <c r="R934" s="142"/>
      <c r="S934" s="142"/>
      <c r="T934" s="142"/>
      <c r="U934" s="142"/>
      <c r="V934" s="142"/>
      <c r="W934" s="142"/>
      <c r="X934" s="142"/>
      <c r="Y934" s="142"/>
      <c r="Z934" s="142"/>
    </row>
    <row r="935" spans="1:26" ht="12.75" customHeight="1" x14ac:dyDescent="0.2">
      <c r="A935" s="142"/>
      <c r="B935" s="142"/>
      <c r="C935" s="142"/>
      <c r="D935" s="142"/>
      <c r="E935" s="142"/>
      <c r="F935" s="142"/>
      <c r="G935" s="142"/>
      <c r="H935" s="142"/>
      <c r="I935" s="142"/>
      <c r="J935" s="142"/>
      <c r="K935" s="142"/>
      <c r="L935" s="142"/>
      <c r="M935" s="142"/>
      <c r="N935" s="142"/>
      <c r="O935" s="142"/>
      <c r="P935" s="142"/>
      <c r="Q935" s="142"/>
      <c r="R935" s="142"/>
      <c r="S935" s="142"/>
      <c r="T935" s="142"/>
      <c r="U935" s="142"/>
      <c r="V935" s="142"/>
      <c r="W935" s="142"/>
      <c r="X935" s="142"/>
      <c r="Y935" s="142"/>
      <c r="Z935" s="142"/>
    </row>
    <row r="936" spans="1:26" ht="12.75" customHeight="1" x14ac:dyDescent="0.2">
      <c r="A936" s="142"/>
      <c r="B936" s="142"/>
      <c r="C936" s="142"/>
      <c r="D936" s="142"/>
      <c r="E936" s="142"/>
      <c r="F936" s="142"/>
      <c r="G936" s="142"/>
      <c r="H936" s="142"/>
      <c r="I936" s="142"/>
      <c r="J936" s="142"/>
      <c r="K936" s="142"/>
      <c r="L936" s="142"/>
      <c r="M936" s="142"/>
      <c r="N936" s="142"/>
      <c r="O936" s="142"/>
      <c r="P936" s="142"/>
      <c r="Q936" s="142"/>
      <c r="R936" s="142"/>
      <c r="S936" s="142"/>
      <c r="T936" s="142"/>
      <c r="U936" s="142"/>
      <c r="V936" s="142"/>
      <c r="W936" s="142"/>
      <c r="X936" s="142"/>
      <c r="Y936" s="142"/>
      <c r="Z936" s="142"/>
    </row>
    <row r="937" spans="1:26" ht="12.75" customHeight="1" x14ac:dyDescent="0.2">
      <c r="A937" s="142"/>
      <c r="B937" s="142"/>
      <c r="C937" s="142"/>
      <c r="D937" s="142"/>
      <c r="E937" s="142"/>
      <c r="F937" s="142"/>
      <c r="G937" s="142"/>
      <c r="H937" s="142"/>
      <c r="I937" s="142"/>
      <c r="J937" s="142"/>
      <c r="K937" s="142"/>
      <c r="L937" s="142"/>
      <c r="M937" s="142"/>
      <c r="N937" s="142"/>
      <c r="O937" s="142"/>
      <c r="P937" s="142"/>
      <c r="Q937" s="142"/>
      <c r="R937" s="142"/>
      <c r="S937" s="142"/>
      <c r="T937" s="142"/>
      <c r="U937" s="142"/>
      <c r="V937" s="142"/>
      <c r="W937" s="142"/>
      <c r="X937" s="142"/>
      <c r="Y937" s="142"/>
      <c r="Z937" s="142"/>
    </row>
    <row r="938" spans="1:26" ht="12.75" customHeight="1" x14ac:dyDescent="0.2">
      <c r="A938" s="142"/>
      <c r="B938" s="142"/>
      <c r="C938" s="142"/>
      <c r="D938" s="142"/>
      <c r="E938" s="142"/>
      <c r="F938" s="142"/>
      <c r="G938" s="142"/>
      <c r="H938" s="142"/>
      <c r="I938" s="142"/>
      <c r="J938" s="142"/>
      <c r="K938" s="142"/>
      <c r="L938" s="142"/>
      <c r="M938" s="142"/>
      <c r="N938" s="142"/>
      <c r="O938" s="142"/>
      <c r="P938" s="142"/>
      <c r="Q938" s="142"/>
      <c r="R938" s="142"/>
      <c r="S938" s="142"/>
      <c r="T938" s="142"/>
      <c r="U938" s="142"/>
      <c r="V938" s="142"/>
      <c r="W938" s="142"/>
      <c r="X938" s="142"/>
      <c r="Y938" s="142"/>
      <c r="Z938" s="142"/>
    </row>
    <row r="939" spans="1:26" ht="12.75" customHeight="1" x14ac:dyDescent="0.2">
      <c r="A939" s="142"/>
      <c r="B939" s="142"/>
      <c r="C939" s="142"/>
      <c r="D939" s="142"/>
      <c r="E939" s="142"/>
      <c r="F939" s="142"/>
      <c r="G939" s="142"/>
      <c r="H939" s="142"/>
      <c r="I939" s="142"/>
      <c r="J939" s="142"/>
      <c r="K939" s="142"/>
      <c r="L939" s="142"/>
      <c r="M939" s="142"/>
      <c r="N939" s="142"/>
      <c r="O939" s="142"/>
      <c r="P939" s="142"/>
      <c r="Q939" s="142"/>
      <c r="R939" s="142"/>
      <c r="S939" s="142"/>
      <c r="T939" s="142"/>
      <c r="U939" s="142"/>
      <c r="V939" s="142"/>
      <c r="W939" s="142"/>
      <c r="X939" s="142"/>
      <c r="Y939" s="142"/>
      <c r="Z939" s="142"/>
    </row>
    <row r="940" spans="1:26" ht="12.75" customHeight="1" x14ac:dyDescent="0.2">
      <c r="A940" s="142"/>
      <c r="B940" s="142"/>
      <c r="C940" s="142"/>
      <c r="D940" s="142"/>
      <c r="E940" s="142"/>
      <c r="F940" s="142"/>
      <c r="G940" s="142"/>
      <c r="H940" s="142"/>
      <c r="I940" s="142"/>
      <c r="J940" s="142"/>
      <c r="K940" s="142"/>
      <c r="L940" s="142"/>
      <c r="M940" s="142"/>
      <c r="N940" s="142"/>
      <c r="O940" s="142"/>
      <c r="P940" s="142"/>
      <c r="Q940" s="142"/>
      <c r="R940" s="142"/>
      <c r="S940" s="142"/>
      <c r="T940" s="142"/>
      <c r="U940" s="142"/>
      <c r="V940" s="142"/>
      <c r="W940" s="142"/>
      <c r="X940" s="142"/>
      <c r="Y940" s="142"/>
      <c r="Z940" s="142"/>
    </row>
    <row r="941" spans="1:26" ht="12.75" customHeight="1" x14ac:dyDescent="0.2">
      <c r="A941" s="142"/>
      <c r="B941" s="142"/>
      <c r="C941" s="142"/>
      <c r="D941" s="142"/>
      <c r="E941" s="142"/>
      <c r="F941" s="142"/>
      <c r="G941" s="142"/>
      <c r="H941" s="142"/>
      <c r="I941" s="142"/>
      <c r="J941" s="142"/>
      <c r="K941" s="142"/>
      <c r="L941" s="142"/>
      <c r="M941" s="142"/>
      <c r="N941" s="142"/>
      <c r="O941" s="142"/>
      <c r="P941" s="142"/>
      <c r="Q941" s="142"/>
      <c r="R941" s="142"/>
      <c r="S941" s="142"/>
      <c r="T941" s="142"/>
      <c r="U941" s="142"/>
      <c r="V941" s="142"/>
      <c r="W941" s="142"/>
      <c r="X941" s="142"/>
      <c r="Y941" s="142"/>
      <c r="Z941" s="142"/>
    </row>
    <row r="942" spans="1:26" ht="12.75" customHeight="1" x14ac:dyDescent="0.2">
      <c r="A942" s="142"/>
      <c r="B942" s="142"/>
      <c r="C942" s="142"/>
      <c r="D942" s="142"/>
      <c r="E942" s="142"/>
      <c r="F942" s="142"/>
      <c r="G942" s="142"/>
      <c r="H942" s="142"/>
      <c r="I942" s="142"/>
      <c r="J942" s="142"/>
      <c r="K942" s="142"/>
      <c r="L942" s="142"/>
      <c r="M942" s="142"/>
      <c r="N942" s="142"/>
      <c r="O942" s="142"/>
      <c r="P942" s="142"/>
      <c r="Q942" s="142"/>
      <c r="R942" s="142"/>
      <c r="S942" s="142"/>
      <c r="T942" s="142"/>
      <c r="U942" s="142"/>
      <c r="V942" s="142"/>
      <c r="W942" s="142"/>
      <c r="X942" s="142"/>
      <c r="Y942" s="142"/>
      <c r="Z942" s="142"/>
    </row>
    <row r="943" spans="1:26" ht="12.75" customHeight="1" x14ac:dyDescent="0.2">
      <c r="A943" s="142"/>
      <c r="B943" s="142"/>
      <c r="C943" s="142"/>
      <c r="D943" s="142"/>
      <c r="E943" s="142"/>
      <c r="F943" s="142"/>
      <c r="G943" s="142"/>
      <c r="H943" s="142"/>
      <c r="I943" s="142"/>
      <c r="J943" s="142"/>
      <c r="K943" s="142"/>
      <c r="L943" s="142"/>
      <c r="M943" s="142"/>
      <c r="N943" s="142"/>
      <c r="O943" s="142"/>
      <c r="P943" s="142"/>
      <c r="Q943" s="142"/>
      <c r="R943" s="142"/>
      <c r="S943" s="142"/>
      <c r="T943" s="142"/>
      <c r="U943" s="142"/>
      <c r="V943" s="142"/>
      <c r="W943" s="142"/>
      <c r="X943" s="142"/>
      <c r="Y943" s="142"/>
      <c r="Z943" s="142"/>
    </row>
    <row r="944" spans="1:26" ht="12.75" customHeight="1" x14ac:dyDescent="0.2">
      <c r="A944" s="142"/>
      <c r="B944" s="142"/>
      <c r="C944" s="142"/>
      <c r="D944" s="142"/>
      <c r="E944" s="142"/>
      <c r="F944" s="142"/>
      <c r="G944" s="142"/>
      <c r="H944" s="142"/>
      <c r="I944" s="142"/>
      <c r="J944" s="142"/>
      <c r="K944" s="142"/>
      <c r="L944" s="142"/>
      <c r="M944" s="142"/>
      <c r="N944" s="142"/>
      <c r="O944" s="142"/>
      <c r="P944" s="142"/>
      <c r="Q944" s="142"/>
      <c r="R944" s="142"/>
      <c r="S944" s="142"/>
      <c r="T944" s="142"/>
      <c r="U944" s="142"/>
      <c r="V944" s="142"/>
      <c r="W944" s="142"/>
      <c r="X944" s="142"/>
      <c r="Y944" s="142"/>
      <c r="Z944" s="142"/>
    </row>
    <row r="945" spans="1:26" ht="12.75" customHeight="1" x14ac:dyDescent="0.2">
      <c r="A945" s="142"/>
      <c r="B945" s="142"/>
      <c r="C945" s="142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2"/>
      <c r="O945" s="142"/>
      <c r="P945" s="142"/>
      <c r="Q945" s="142"/>
      <c r="R945" s="142"/>
      <c r="S945" s="142"/>
      <c r="T945" s="142"/>
      <c r="U945" s="142"/>
      <c r="V945" s="142"/>
      <c r="W945" s="142"/>
      <c r="X945" s="142"/>
      <c r="Y945" s="142"/>
      <c r="Z945" s="142"/>
    </row>
    <row r="946" spans="1:26" ht="12.75" customHeight="1" x14ac:dyDescent="0.2">
      <c r="A946" s="142"/>
      <c r="B946" s="142"/>
      <c r="C946" s="142"/>
      <c r="D946" s="142"/>
      <c r="E946" s="142"/>
      <c r="F946" s="142"/>
      <c r="G946" s="142"/>
      <c r="H946" s="142"/>
      <c r="I946" s="142"/>
      <c r="J946" s="142"/>
      <c r="K946" s="142"/>
      <c r="L946" s="142"/>
      <c r="M946" s="142"/>
      <c r="N946" s="142"/>
      <c r="O946" s="142"/>
      <c r="P946" s="142"/>
      <c r="Q946" s="142"/>
      <c r="R946" s="142"/>
      <c r="S946" s="142"/>
      <c r="T946" s="142"/>
      <c r="U946" s="142"/>
      <c r="V946" s="142"/>
      <c r="W946" s="142"/>
      <c r="X946" s="142"/>
      <c r="Y946" s="142"/>
      <c r="Z946" s="142"/>
    </row>
    <row r="947" spans="1:26" ht="12.75" customHeight="1" x14ac:dyDescent="0.2">
      <c r="A947" s="142"/>
      <c r="B947" s="142"/>
      <c r="C947" s="142"/>
      <c r="D947" s="142"/>
      <c r="E947" s="142"/>
      <c r="F947" s="142"/>
      <c r="G947" s="142"/>
      <c r="H947" s="142"/>
      <c r="I947" s="142"/>
      <c r="J947" s="142"/>
      <c r="K947" s="142"/>
      <c r="L947" s="142"/>
      <c r="M947" s="142"/>
      <c r="N947" s="142"/>
      <c r="O947" s="142"/>
      <c r="P947" s="142"/>
      <c r="Q947" s="142"/>
      <c r="R947" s="142"/>
      <c r="S947" s="142"/>
      <c r="T947" s="142"/>
      <c r="U947" s="142"/>
      <c r="V947" s="142"/>
      <c r="W947" s="142"/>
      <c r="X947" s="142"/>
      <c r="Y947" s="142"/>
      <c r="Z947" s="142"/>
    </row>
    <row r="948" spans="1:26" ht="12.75" customHeight="1" x14ac:dyDescent="0.2">
      <c r="A948" s="142"/>
      <c r="B948" s="142"/>
      <c r="C948" s="142"/>
      <c r="D948" s="142"/>
      <c r="E948" s="142"/>
      <c r="F948" s="142"/>
      <c r="G948" s="142"/>
      <c r="H948" s="142"/>
      <c r="I948" s="142"/>
      <c r="J948" s="142"/>
      <c r="K948" s="142"/>
      <c r="L948" s="142"/>
      <c r="M948" s="142"/>
      <c r="N948" s="142"/>
      <c r="O948" s="142"/>
      <c r="P948" s="142"/>
      <c r="Q948" s="142"/>
      <c r="R948" s="142"/>
      <c r="S948" s="142"/>
      <c r="T948" s="142"/>
      <c r="U948" s="142"/>
      <c r="V948" s="142"/>
      <c r="W948" s="142"/>
      <c r="X948" s="142"/>
      <c r="Y948" s="142"/>
      <c r="Z948" s="142"/>
    </row>
    <row r="949" spans="1:26" ht="12.75" customHeight="1" x14ac:dyDescent="0.2">
      <c r="A949" s="142"/>
      <c r="B949" s="142"/>
      <c r="C949" s="142"/>
      <c r="D949" s="142"/>
      <c r="E949" s="142"/>
      <c r="F949" s="142"/>
      <c r="G949" s="142"/>
      <c r="H949" s="142"/>
      <c r="I949" s="142"/>
      <c r="J949" s="142"/>
      <c r="K949" s="142"/>
      <c r="L949" s="142"/>
      <c r="M949" s="142"/>
      <c r="N949" s="142"/>
      <c r="O949" s="142"/>
      <c r="P949" s="142"/>
      <c r="Q949" s="142"/>
      <c r="R949" s="142"/>
      <c r="S949" s="142"/>
      <c r="T949" s="142"/>
      <c r="U949" s="142"/>
      <c r="V949" s="142"/>
      <c r="W949" s="142"/>
      <c r="X949" s="142"/>
      <c r="Y949" s="142"/>
      <c r="Z949" s="142"/>
    </row>
    <row r="950" spans="1:26" ht="12.75" customHeight="1" x14ac:dyDescent="0.2">
      <c r="A950" s="142"/>
      <c r="B950" s="142"/>
      <c r="C950" s="142"/>
      <c r="D950" s="142"/>
      <c r="E950" s="142"/>
      <c r="F950" s="142"/>
      <c r="G950" s="142"/>
      <c r="H950" s="142"/>
      <c r="I950" s="142"/>
      <c r="J950" s="142"/>
      <c r="K950" s="142"/>
      <c r="L950" s="142"/>
      <c r="M950" s="142"/>
      <c r="N950" s="142"/>
      <c r="O950" s="142"/>
      <c r="P950" s="142"/>
      <c r="Q950" s="142"/>
      <c r="R950" s="142"/>
      <c r="S950" s="142"/>
      <c r="T950" s="142"/>
      <c r="U950" s="142"/>
      <c r="V950" s="142"/>
      <c r="W950" s="142"/>
      <c r="X950" s="142"/>
      <c r="Y950" s="142"/>
      <c r="Z950" s="142"/>
    </row>
    <row r="951" spans="1:26" ht="12.75" customHeight="1" x14ac:dyDescent="0.2">
      <c r="A951" s="142"/>
      <c r="B951" s="142"/>
      <c r="C951" s="142"/>
      <c r="D951" s="142"/>
      <c r="E951" s="142"/>
      <c r="F951" s="142"/>
      <c r="G951" s="142"/>
      <c r="H951" s="142"/>
      <c r="I951" s="142"/>
      <c r="J951" s="142"/>
      <c r="K951" s="142"/>
      <c r="L951" s="142"/>
      <c r="M951" s="142"/>
      <c r="N951" s="142"/>
      <c r="O951" s="142"/>
      <c r="P951" s="142"/>
      <c r="Q951" s="142"/>
      <c r="R951" s="142"/>
      <c r="S951" s="142"/>
      <c r="T951" s="142"/>
      <c r="U951" s="142"/>
      <c r="V951" s="142"/>
      <c r="W951" s="142"/>
      <c r="X951" s="142"/>
      <c r="Y951" s="142"/>
      <c r="Z951" s="142"/>
    </row>
    <row r="952" spans="1:26" ht="12.75" customHeight="1" x14ac:dyDescent="0.2">
      <c r="A952" s="142"/>
      <c r="B952" s="142"/>
      <c r="C952" s="142"/>
      <c r="D952" s="142"/>
      <c r="E952" s="142"/>
      <c r="F952" s="142"/>
      <c r="G952" s="142"/>
      <c r="H952" s="142"/>
      <c r="I952" s="142"/>
      <c r="J952" s="142"/>
      <c r="K952" s="142"/>
      <c r="L952" s="142"/>
      <c r="M952" s="142"/>
      <c r="N952" s="142"/>
      <c r="O952" s="142"/>
      <c r="P952" s="142"/>
      <c r="Q952" s="142"/>
      <c r="R952" s="142"/>
      <c r="S952" s="142"/>
      <c r="T952" s="142"/>
      <c r="U952" s="142"/>
      <c r="V952" s="142"/>
      <c r="W952" s="142"/>
      <c r="X952" s="142"/>
      <c r="Y952" s="142"/>
      <c r="Z952" s="142"/>
    </row>
    <row r="953" spans="1:26" ht="12.75" customHeight="1" x14ac:dyDescent="0.2">
      <c r="A953" s="142"/>
      <c r="B953" s="142"/>
      <c r="C953" s="142"/>
      <c r="D953" s="142"/>
      <c r="E953" s="142"/>
      <c r="F953" s="142"/>
      <c r="G953" s="142"/>
      <c r="H953" s="142"/>
      <c r="I953" s="142"/>
      <c r="J953" s="142"/>
      <c r="K953" s="142"/>
      <c r="L953" s="142"/>
      <c r="M953" s="142"/>
      <c r="N953" s="142"/>
      <c r="O953" s="142"/>
      <c r="P953" s="142"/>
      <c r="Q953" s="142"/>
      <c r="R953" s="142"/>
      <c r="S953" s="142"/>
      <c r="T953" s="142"/>
      <c r="U953" s="142"/>
      <c r="V953" s="142"/>
      <c r="W953" s="142"/>
      <c r="X953" s="142"/>
      <c r="Y953" s="142"/>
      <c r="Z953" s="142"/>
    </row>
    <row r="954" spans="1:26" ht="12.75" customHeight="1" x14ac:dyDescent="0.2">
      <c r="A954" s="142"/>
      <c r="B954" s="142"/>
      <c r="C954" s="142"/>
      <c r="D954" s="142"/>
      <c r="E954" s="142"/>
      <c r="F954" s="142"/>
      <c r="G954" s="142"/>
      <c r="H954" s="142"/>
      <c r="I954" s="142"/>
      <c r="J954" s="142"/>
      <c r="K954" s="142"/>
      <c r="L954" s="142"/>
      <c r="M954" s="142"/>
      <c r="N954" s="142"/>
      <c r="O954" s="142"/>
      <c r="P954" s="142"/>
      <c r="Q954" s="142"/>
      <c r="R954" s="142"/>
      <c r="S954" s="142"/>
      <c r="T954" s="142"/>
      <c r="U954" s="142"/>
      <c r="V954" s="142"/>
      <c r="W954" s="142"/>
      <c r="X954" s="142"/>
      <c r="Y954" s="142"/>
      <c r="Z954" s="142"/>
    </row>
    <row r="955" spans="1:26" ht="12.75" customHeight="1" x14ac:dyDescent="0.2">
      <c r="A955" s="142"/>
      <c r="B955" s="142"/>
      <c r="C955" s="142"/>
      <c r="D955" s="142"/>
      <c r="E955" s="142"/>
      <c r="F955" s="142"/>
      <c r="G955" s="142"/>
      <c r="H955" s="142"/>
      <c r="I955" s="142"/>
      <c r="J955" s="142"/>
      <c r="K955" s="142"/>
      <c r="L955" s="142"/>
      <c r="M955" s="142"/>
      <c r="N955" s="142"/>
      <c r="O955" s="142"/>
      <c r="P955" s="142"/>
      <c r="Q955" s="142"/>
      <c r="R955" s="142"/>
      <c r="S955" s="142"/>
      <c r="T955" s="142"/>
      <c r="U955" s="142"/>
      <c r="V955" s="142"/>
      <c r="W955" s="142"/>
      <c r="X955" s="142"/>
      <c r="Y955" s="142"/>
      <c r="Z955" s="142"/>
    </row>
    <row r="956" spans="1:26" ht="12.75" customHeight="1" x14ac:dyDescent="0.2">
      <c r="A956" s="142"/>
      <c r="B956" s="142"/>
      <c r="C956" s="142"/>
      <c r="D956" s="142"/>
      <c r="E956" s="142"/>
      <c r="F956" s="142"/>
      <c r="G956" s="142"/>
      <c r="H956" s="142"/>
      <c r="I956" s="142"/>
      <c r="J956" s="142"/>
      <c r="K956" s="142"/>
      <c r="L956" s="142"/>
      <c r="M956" s="142"/>
      <c r="N956" s="142"/>
      <c r="O956" s="142"/>
      <c r="P956" s="142"/>
      <c r="Q956" s="142"/>
      <c r="R956" s="142"/>
      <c r="S956" s="142"/>
      <c r="T956" s="142"/>
      <c r="U956" s="142"/>
      <c r="V956" s="142"/>
      <c r="W956" s="142"/>
      <c r="X956" s="142"/>
      <c r="Y956" s="142"/>
      <c r="Z956" s="142"/>
    </row>
    <row r="957" spans="1:26" ht="12.75" customHeight="1" x14ac:dyDescent="0.2">
      <c r="A957" s="142"/>
      <c r="B957" s="142"/>
      <c r="C957" s="142"/>
      <c r="D957" s="142"/>
      <c r="E957" s="142"/>
      <c r="F957" s="142"/>
      <c r="G957" s="142"/>
      <c r="H957" s="142"/>
      <c r="I957" s="142"/>
      <c r="J957" s="142"/>
      <c r="K957" s="142"/>
      <c r="L957" s="142"/>
      <c r="M957" s="142"/>
      <c r="N957" s="142"/>
      <c r="O957" s="142"/>
      <c r="P957" s="142"/>
      <c r="Q957" s="142"/>
      <c r="R957" s="142"/>
      <c r="S957" s="142"/>
      <c r="T957" s="142"/>
      <c r="U957" s="142"/>
      <c r="V957" s="142"/>
      <c r="W957" s="142"/>
      <c r="X957" s="142"/>
      <c r="Y957" s="142"/>
      <c r="Z957" s="142"/>
    </row>
    <row r="958" spans="1:26" ht="12.75" customHeight="1" x14ac:dyDescent="0.2">
      <c r="A958" s="142"/>
      <c r="B958" s="142"/>
      <c r="C958" s="142"/>
      <c r="D958" s="142"/>
      <c r="E958" s="142"/>
      <c r="F958" s="142"/>
      <c r="G958" s="142"/>
      <c r="H958" s="142"/>
      <c r="I958" s="142"/>
      <c r="J958" s="142"/>
      <c r="K958" s="142"/>
      <c r="L958" s="142"/>
      <c r="M958" s="142"/>
      <c r="N958" s="142"/>
      <c r="O958" s="142"/>
      <c r="P958" s="142"/>
      <c r="Q958" s="142"/>
      <c r="R958" s="142"/>
      <c r="S958" s="142"/>
      <c r="T958" s="142"/>
      <c r="U958" s="142"/>
      <c r="V958" s="142"/>
      <c r="W958" s="142"/>
      <c r="X958" s="142"/>
      <c r="Y958" s="142"/>
      <c r="Z958" s="142"/>
    </row>
    <row r="959" spans="1:26" ht="12.75" customHeight="1" x14ac:dyDescent="0.2">
      <c r="A959" s="142"/>
      <c r="B959" s="142"/>
      <c r="C959" s="142"/>
      <c r="D959" s="142"/>
      <c r="E959" s="142"/>
      <c r="F959" s="142"/>
      <c r="G959" s="142"/>
      <c r="H959" s="142"/>
      <c r="I959" s="142"/>
      <c r="J959" s="142"/>
      <c r="K959" s="142"/>
      <c r="L959" s="142"/>
      <c r="M959" s="142"/>
      <c r="N959" s="142"/>
      <c r="O959" s="142"/>
      <c r="P959" s="142"/>
      <c r="Q959" s="142"/>
      <c r="R959" s="142"/>
      <c r="S959" s="142"/>
      <c r="T959" s="142"/>
      <c r="U959" s="142"/>
      <c r="V959" s="142"/>
      <c r="W959" s="142"/>
      <c r="X959" s="142"/>
      <c r="Y959" s="142"/>
      <c r="Z959" s="142"/>
    </row>
    <row r="960" spans="1:26" ht="12.75" customHeight="1" x14ac:dyDescent="0.2">
      <c r="A960" s="142"/>
      <c r="B960" s="142"/>
      <c r="C960" s="142"/>
      <c r="D960" s="142"/>
      <c r="E960" s="142"/>
      <c r="F960" s="142"/>
      <c r="G960" s="142"/>
      <c r="H960" s="142"/>
      <c r="I960" s="142"/>
      <c r="J960" s="142"/>
      <c r="K960" s="142"/>
      <c r="L960" s="142"/>
      <c r="M960" s="142"/>
      <c r="N960" s="142"/>
      <c r="O960" s="142"/>
      <c r="P960" s="142"/>
      <c r="Q960" s="142"/>
      <c r="R960" s="142"/>
      <c r="S960" s="142"/>
      <c r="T960" s="142"/>
      <c r="U960" s="142"/>
      <c r="V960" s="142"/>
      <c r="W960" s="142"/>
      <c r="X960" s="142"/>
      <c r="Y960" s="142"/>
      <c r="Z960" s="142"/>
    </row>
    <row r="961" spans="1:26" ht="12.75" customHeight="1" x14ac:dyDescent="0.2">
      <c r="A961" s="142"/>
      <c r="B961" s="142"/>
      <c r="C961" s="142"/>
      <c r="D961" s="142"/>
      <c r="E961" s="142"/>
      <c r="F961" s="142"/>
      <c r="G961" s="142"/>
      <c r="H961" s="142"/>
      <c r="I961" s="142"/>
      <c r="J961" s="142"/>
      <c r="K961" s="142"/>
      <c r="L961" s="142"/>
      <c r="M961" s="142"/>
      <c r="N961" s="142"/>
      <c r="O961" s="142"/>
      <c r="P961" s="142"/>
      <c r="Q961" s="142"/>
      <c r="R961" s="142"/>
      <c r="S961" s="142"/>
      <c r="T961" s="142"/>
      <c r="U961" s="142"/>
      <c r="V961" s="142"/>
      <c r="W961" s="142"/>
      <c r="X961" s="142"/>
      <c r="Y961" s="142"/>
      <c r="Z961" s="142"/>
    </row>
    <row r="962" spans="1:26" ht="12.75" customHeight="1" x14ac:dyDescent="0.2">
      <c r="A962" s="142"/>
      <c r="B962" s="142"/>
      <c r="C962" s="142"/>
      <c r="D962" s="142"/>
      <c r="E962" s="142"/>
      <c r="F962" s="142"/>
      <c r="G962" s="142"/>
      <c r="H962" s="142"/>
      <c r="I962" s="142"/>
      <c r="J962" s="142"/>
      <c r="K962" s="142"/>
      <c r="L962" s="142"/>
      <c r="M962" s="142"/>
      <c r="N962" s="142"/>
      <c r="O962" s="142"/>
      <c r="P962" s="142"/>
      <c r="Q962" s="142"/>
      <c r="R962" s="142"/>
      <c r="S962" s="142"/>
      <c r="T962" s="142"/>
      <c r="U962" s="142"/>
      <c r="V962" s="142"/>
      <c r="W962" s="142"/>
      <c r="X962" s="142"/>
      <c r="Y962" s="142"/>
      <c r="Z962" s="142"/>
    </row>
    <row r="963" spans="1:26" ht="12.75" customHeight="1" x14ac:dyDescent="0.2">
      <c r="A963" s="142"/>
      <c r="B963" s="142"/>
      <c r="C963" s="142"/>
      <c r="D963" s="142"/>
      <c r="E963" s="142"/>
      <c r="F963" s="142"/>
      <c r="G963" s="142"/>
      <c r="H963" s="142"/>
      <c r="I963" s="142"/>
      <c r="J963" s="142"/>
      <c r="K963" s="142"/>
      <c r="L963" s="142"/>
      <c r="M963" s="142"/>
      <c r="N963" s="142"/>
      <c r="O963" s="142"/>
      <c r="P963" s="142"/>
      <c r="Q963" s="142"/>
      <c r="R963" s="142"/>
      <c r="S963" s="142"/>
      <c r="T963" s="142"/>
      <c r="U963" s="142"/>
      <c r="V963" s="142"/>
      <c r="W963" s="142"/>
      <c r="X963" s="142"/>
      <c r="Y963" s="142"/>
      <c r="Z963" s="142"/>
    </row>
    <row r="964" spans="1:26" ht="12.75" customHeight="1" x14ac:dyDescent="0.2">
      <c r="A964" s="142"/>
      <c r="B964" s="142"/>
      <c r="C964" s="142"/>
      <c r="D964" s="142"/>
      <c r="E964" s="142"/>
      <c r="F964" s="142"/>
      <c r="G964" s="142"/>
      <c r="H964" s="142"/>
      <c r="I964" s="142"/>
      <c r="J964" s="142"/>
      <c r="K964" s="142"/>
      <c r="L964" s="142"/>
      <c r="M964" s="142"/>
      <c r="N964" s="142"/>
      <c r="O964" s="142"/>
      <c r="P964" s="142"/>
      <c r="Q964" s="142"/>
      <c r="R964" s="142"/>
      <c r="S964" s="142"/>
      <c r="T964" s="142"/>
      <c r="U964" s="142"/>
      <c r="V964" s="142"/>
      <c r="W964" s="142"/>
      <c r="X964" s="142"/>
      <c r="Y964" s="142"/>
      <c r="Z964" s="142"/>
    </row>
    <row r="965" spans="1:26" ht="12.75" customHeight="1" x14ac:dyDescent="0.2">
      <c r="A965" s="142"/>
      <c r="B965" s="142"/>
      <c r="C965" s="142"/>
      <c r="D965" s="142"/>
      <c r="E965" s="142"/>
      <c r="F965" s="142"/>
      <c r="G965" s="142"/>
      <c r="H965" s="142"/>
      <c r="I965" s="142"/>
      <c r="J965" s="142"/>
      <c r="K965" s="142"/>
      <c r="L965" s="142"/>
      <c r="M965" s="142"/>
      <c r="N965" s="142"/>
      <c r="O965" s="142"/>
      <c r="P965" s="142"/>
      <c r="Q965" s="142"/>
      <c r="R965" s="142"/>
      <c r="S965" s="142"/>
      <c r="T965" s="142"/>
      <c r="U965" s="142"/>
      <c r="V965" s="142"/>
      <c r="W965" s="142"/>
      <c r="X965" s="142"/>
      <c r="Y965" s="142"/>
      <c r="Z965" s="142"/>
    </row>
    <row r="966" spans="1:26" ht="12.75" customHeight="1" x14ac:dyDescent="0.2">
      <c r="A966" s="142"/>
      <c r="B966" s="142"/>
      <c r="C966" s="142"/>
      <c r="D966" s="142"/>
      <c r="E966" s="142"/>
      <c r="F966" s="142"/>
      <c r="G966" s="142"/>
      <c r="H966" s="142"/>
      <c r="I966" s="142"/>
      <c r="J966" s="142"/>
      <c r="K966" s="142"/>
      <c r="L966" s="142"/>
      <c r="M966" s="142"/>
      <c r="N966" s="142"/>
      <c r="O966" s="142"/>
      <c r="P966" s="142"/>
      <c r="Q966" s="142"/>
      <c r="R966" s="142"/>
      <c r="S966" s="142"/>
      <c r="T966" s="142"/>
      <c r="U966" s="142"/>
      <c r="V966" s="142"/>
      <c r="W966" s="142"/>
      <c r="X966" s="142"/>
      <c r="Y966" s="142"/>
      <c r="Z966" s="142"/>
    </row>
    <row r="967" spans="1:26" ht="12.75" customHeight="1" x14ac:dyDescent="0.2">
      <c r="A967" s="142"/>
      <c r="B967" s="142"/>
      <c r="C967" s="142"/>
      <c r="D967" s="142"/>
      <c r="E967" s="142"/>
      <c r="F967" s="142"/>
      <c r="G967" s="142"/>
      <c r="H967" s="142"/>
      <c r="I967" s="142"/>
      <c r="J967" s="142"/>
      <c r="K967" s="142"/>
      <c r="L967" s="142"/>
      <c r="M967" s="142"/>
      <c r="N967" s="142"/>
      <c r="O967" s="142"/>
      <c r="P967" s="142"/>
      <c r="Q967" s="142"/>
      <c r="R967" s="142"/>
      <c r="S967" s="142"/>
      <c r="T967" s="142"/>
      <c r="U967" s="142"/>
      <c r="V967" s="142"/>
      <c r="W967" s="142"/>
      <c r="X967" s="142"/>
      <c r="Y967" s="142"/>
      <c r="Z967" s="142"/>
    </row>
    <row r="968" spans="1:26" ht="12.75" customHeight="1" x14ac:dyDescent="0.2">
      <c r="A968" s="142"/>
      <c r="B968" s="142"/>
      <c r="C968" s="142"/>
      <c r="D968" s="142"/>
      <c r="E968" s="142"/>
      <c r="F968" s="142"/>
      <c r="G968" s="142"/>
      <c r="H968" s="142"/>
      <c r="I968" s="142"/>
      <c r="J968" s="142"/>
      <c r="K968" s="142"/>
      <c r="L968" s="142"/>
      <c r="M968" s="142"/>
      <c r="N968" s="142"/>
      <c r="O968" s="142"/>
      <c r="P968" s="142"/>
      <c r="Q968" s="142"/>
      <c r="R968" s="142"/>
      <c r="S968" s="142"/>
      <c r="T968" s="142"/>
      <c r="U968" s="142"/>
      <c r="V968" s="142"/>
      <c r="W968" s="142"/>
      <c r="X968" s="142"/>
      <c r="Y968" s="142"/>
      <c r="Z968" s="142"/>
    </row>
    <row r="969" spans="1:26" ht="12.75" customHeight="1" x14ac:dyDescent="0.2">
      <c r="A969" s="142"/>
      <c r="B969" s="142"/>
      <c r="C969" s="142"/>
      <c r="D969" s="142"/>
      <c r="E969" s="142"/>
      <c r="F969" s="142"/>
      <c r="G969" s="142"/>
      <c r="H969" s="142"/>
      <c r="I969" s="142"/>
      <c r="J969" s="142"/>
      <c r="K969" s="142"/>
      <c r="L969" s="142"/>
      <c r="M969" s="142"/>
      <c r="N969" s="142"/>
      <c r="O969" s="142"/>
      <c r="P969" s="142"/>
      <c r="Q969" s="142"/>
      <c r="R969" s="142"/>
      <c r="S969" s="142"/>
      <c r="T969" s="142"/>
      <c r="U969" s="142"/>
      <c r="V969" s="142"/>
      <c r="W969" s="142"/>
      <c r="X969" s="142"/>
      <c r="Y969" s="142"/>
      <c r="Z969" s="142"/>
    </row>
    <row r="970" spans="1:26" ht="12.75" customHeight="1" x14ac:dyDescent="0.2">
      <c r="A970" s="142"/>
      <c r="B970" s="142"/>
      <c r="C970" s="142"/>
      <c r="D970" s="142"/>
      <c r="E970" s="142"/>
      <c r="F970" s="142"/>
      <c r="G970" s="142"/>
      <c r="H970" s="142"/>
      <c r="I970" s="142"/>
      <c r="J970" s="142"/>
      <c r="K970" s="142"/>
      <c r="L970" s="142"/>
      <c r="M970" s="142"/>
      <c r="N970" s="142"/>
      <c r="O970" s="142"/>
      <c r="P970" s="142"/>
      <c r="Q970" s="142"/>
      <c r="R970" s="142"/>
      <c r="S970" s="142"/>
      <c r="T970" s="142"/>
      <c r="U970" s="142"/>
      <c r="V970" s="142"/>
      <c r="W970" s="142"/>
      <c r="X970" s="142"/>
      <c r="Y970" s="142"/>
      <c r="Z970" s="142"/>
    </row>
    <row r="971" spans="1:26" ht="12.75" customHeight="1" x14ac:dyDescent="0.2">
      <c r="A971" s="142"/>
      <c r="B971" s="142"/>
      <c r="C971" s="142"/>
      <c r="D971" s="142"/>
      <c r="E971" s="142"/>
      <c r="F971" s="142"/>
      <c r="G971" s="142"/>
      <c r="H971" s="142"/>
      <c r="I971" s="142"/>
      <c r="J971" s="142"/>
      <c r="K971" s="142"/>
      <c r="L971" s="142"/>
      <c r="M971" s="142"/>
      <c r="N971" s="142"/>
      <c r="O971" s="142"/>
      <c r="P971" s="142"/>
      <c r="Q971" s="142"/>
      <c r="R971" s="142"/>
      <c r="S971" s="142"/>
      <c r="T971" s="142"/>
      <c r="U971" s="142"/>
      <c r="V971" s="142"/>
      <c r="W971" s="142"/>
      <c r="X971" s="142"/>
      <c r="Y971" s="142"/>
      <c r="Z971" s="142"/>
    </row>
    <row r="972" spans="1:26" ht="12.75" customHeight="1" x14ac:dyDescent="0.2">
      <c r="A972" s="142"/>
      <c r="B972" s="142"/>
      <c r="C972" s="142"/>
      <c r="D972" s="142"/>
      <c r="E972" s="142"/>
      <c r="F972" s="142"/>
      <c r="G972" s="142"/>
      <c r="H972" s="142"/>
      <c r="I972" s="142"/>
      <c r="J972" s="142"/>
      <c r="K972" s="142"/>
      <c r="L972" s="142"/>
      <c r="M972" s="142"/>
      <c r="N972" s="142"/>
      <c r="O972" s="142"/>
      <c r="P972" s="142"/>
      <c r="Q972" s="142"/>
      <c r="R972" s="142"/>
      <c r="S972" s="142"/>
      <c r="T972" s="142"/>
      <c r="U972" s="142"/>
      <c r="V972" s="142"/>
      <c r="W972" s="142"/>
      <c r="X972" s="142"/>
      <c r="Y972" s="142"/>
      <c r="Z972" s="142"/>
    </row>
    <row r="973" spans="1:26" ht="12.75" customHeight="1" x14ac:dyDescent="0.2">
      <c r="A973" s="142"/>
      <c r="B973" s="142"/>
      <c r="C973" s="142"/>
      <c r="D973" s="142"/>
      <c r="E973" s="142"/>
      <c r="F973" s="142"/>
      <c r="G973" s="142"/>
      <c r="H973" s="142"/>
      <c r="I973" s="142"/>
      <c r="J973" s="142"/>
      <c r="K973" s="142"/>
      <c r="L973" s="142"/>
      <c r="M973" s="142"/>
      <c r="N973" s="142"/>
      <c r="O973" s="142"/>
      <c r="P973" s="142"/>
      <c r="Q973" s="142"/>
      <c r="R973" s="142"/>
      <c r="S973" s="142"/>
      <c r="T973" s="142"/>
      <c r="U973" s="142"/>
      <c r="V973" s="142"/>
      <c r="W973" s="142"/>
      <c r="X973" s="142"/>
      <c r="Y973" s="142"/>
      <c r="Z973" s="142"/>
    </row>
    <row r="974" spans="1:26" ht="12.75" customHeight="1" x14ac:dyDescent="0.2">
      <c r="A974" s="142"/>
      <c r="B974" s="142"/>
      <c r="C974" s="142"/>
      <c r="D974" s="142"/>
      <c r="E974" s="142"/>
      <c r="F974" s="142"/>
      <c r="G974" s="142"/>
      <c r="H974" s="142"/>
      <c r="I974" s="142"/>
      <c r="J974" s="142"/>
      <c r="K974" s="142"/>
      <c r="L974" s="142"/>
      <c r="M974" s="142"/>
      <c r="N974" s="142"/>
      <c r="O974" s="142"/>
      <c r="P974" s="142"/>
      <c r="Q974" s="142"/>
      <c r="R974" s="142"/>
      <c r="S974" s="142"/>
      <c r="T974" s="142"/>
      <c r="U974" s="142"/>
      <c r="V974" s="142"/>
      <c r="W974" s="142"/>
      <c r="X974" s="142"/>
      <c r="Y974" s="142"/>
      <c r="Z974" s="142"/>
    </row>
    <row r="975" spans="1:26" ht="12.75" customHeight="1" x14ac:dyDescent="0.2">
      <c r="A975" s="142"/>
      <c r="B975" s="142"/>
      <c r="C975" s="142"/>
      <c r="D975" s="142"/>
      <c r="E975" s="142"/>
      <c r="F975" s="142"/>
      <c r="G975" s="142"/>
      <c r="H975" s="142"/>
      <c r="I975" s="142"/>
      <c r="J975" s="142"/>
      <c r="K975" s="142"/>
      <c r="L975" s="142"/>
      <c r="M975" s="142"/>
      <c r="N975" s="142"/>
      <c r="O975" s="142"/>
      <c r="P975" s="142"/>
      <c r="Q975" s="142"/>
      <c r="R975" s="142"/>
      <c r="S975" s="142"/>
      <c r="T975" s="142"/>
      <c r="U975" s="142"/>
      <c r="V975" s="142"/>
      <c r="W975" s="142"/>
      <c r="X975" s="142"/>
      <c r="Y975" s="142"/>
      <c r="Z975" s="142"/>
    </row>
    <row r="976" spans="1:26" ht="12.75" customHeight="1" x14ac:dyDescent="0.2">
      <c r="A976" s="142"/>
      <c r="B976" s="142"/>
      <c r="C976" s="142"/>
      <c r="D976" s="142"/>
      <c r="E976" s="142"/>
      <c r="F976" s="142"/>
      <c r="G976" s="142"/>
      <c r="H976" s="142"/>
      <c r="I976" s="142"/>
      <c r="J976" s="142"/>
      <c r="K976" s="142"/>
      <c r="L976" s="142"/>
      <c r="M976" s="142"/>
      <c r="N976" s="142"/>
      <c r="O976" s="142"/>
      <c r="P976" s="142"/>
      <c r="Q976" s="142"/>
      <c r="R976" s="142"/>
      <c r="S976" s="142"/>
      <c r="T976" s="142"/>
      <c r="U976" s="142"/>
      <c r="V976" s="142"/>
      <c r="W976" s="142"/>
      <c r="X976" s="142"/>
      <c r="Y976" s="142"/>
      <c r="Z976" s="142"/>
    </row>
    <row r="977" spans="1:26" ht="12.75" customHeight="1" x14ac:dyDescent="0.2">
      <c r="A977" s="142"/>
      <c r="B977" s="142"/>
      <c r="C977" s="142"/>
      <c r="D977" s="142"/>
      <c r="E977" s="142"/>
      <c r="F977" s="142"/>
      <c r="G977" s="142"/>
      <c r="H977" s="142"/>
      <c r="I977" s="142"/>
      <c r="J977" s="142"/>
      <c r="K977" s="142"/>
      <c r="L977" s="142"/>
      <c r="M977" s="142"/>
      <c r="N977" s="142"/>
      <c r="O977" s="142"/>
      <c r="P977" s="142"/>
      <c r="Q977" s="142"/>
      <c r="R977" s="142"/>
      <c r="S977" s="142"/>
      <c r="T977" s="142"/>
      <c r="U977" s="142"/>
      <c r="V977" s="142"/>
      <c r="W977" s="142"/>
      <c r="X977" s="142"/>
      <c r="Y977" s="142"/>
      <c r="Z977" s="142"/>
    </row>
    <row r="978" spans="1:26" ht="12.75" customHeight="1" x14ac:dyDescent="0.2">
      <c r="A978" s="142"/>
      <c r="B978" s="142"/>
      <c r="C978" s="142"/>
      <c r="D978" s="142"/>
      <c r="E978" s="142"/>
      <c r="F978" s="142"/>
      <c r="G978" s="142"/>
      <c r="H978" s="142"/>
      <c r="I978" s="142"/>
      <c r="J978" s="142"/>
      <c r="K978" s="142"/>
      <c r="L978" s="142"/>
      <c r="M978" s="142"/>
      <c r="N978" s="142"/>
      <c r="O978" s="142"/>
      <c r="P978" s="142"/>
      <c r="Q978" s="142"/>
      <c r="R978" s="142"/>
      <c r="S978" s="142"/>
      <c r="T978" s="142"/>
      <c r="U978" s="142"/>
      <c r="V978" s="142"/>
      <c r="W978" s="142"/>
      <c r="X978" s="142"/>
      <c r="Y978" s="142"/>
      <c r="Z978" s="142"/>
    </row>
    <row r="979" spans="1:26" ht="12.75" customHeight="1" x14ac:dyDescent="0.2">
      <c r="A979" s="142"/>
      <c r="B979" s="142"/>
      <c r="C979" s="142"/>
      <c r="D979" s="142"/>
      <c r="E979" s="142"/>
      <c r="F979" s="142"/>
      <c r="G979" s="142"/>
      <c r="H979" s="142"/>
      <c r="I979" s="142"/>
      <c r="J979" s="142"/>
      <c r="K979" s="142"/>
      <c r="L979" s="142"/>
      <c r="M979" s="142"/>
      <c r="N979" s="142"/>
      <c r="O979" s="142"/>
      <c r="P979" s="142"/>
      <c r="Q979" s="142"/>
      <c r="R979" s="142"/>
      <c r="S979" s="142"/>
      <c r="T979" s="142"/>
      <c r="U979" s="142"/>
      <c r="V979" s="142"/>
      <c r="W979" s="142"/>
      <c r="X979" s="142"/>
      <c r="Y979" s="142"/>
      <c r="Z979" s="142"/>
    </row>
    <row r="980" spans="1:26" ht="12.75" customHeight="1" x14ac:dyDescent="0.2">
      <c r="A980" s="142"/>
      <c r="B980" s="142"/>
      <c r="C980" s="142"/>
      <c r="D980" s="142"/>
      <c r="E980" s="142"/>
      <c r="F980" s="142"/>
      <c r="G980" s="142"/>
      <c r="H980" s="142"/>
      <c r="I980" s="142"/>
      <c r="J980" s="142"/>
      <c r="K980" s="142"/>
      <c r="L980" s="142"/>
      <c r="M980" s="142"/>
      <c r="N980" s="142"/>
      <c r="O980" s="142"/>
      <c r="P980" s="142"/>
      <c r="Q980" s="142"/>
      <c r="R980" s="142"/>
      <c r="S980" s="142"/>
      <c r="T980" s="142"/>
      <c r="U980" s="142"/>
      <c r="V980" s="142"/>
      <c r="W980" s="142"/>
      <c r="X980" s="142"/>
      <c r="Y980" s="142"/>
      <c r="Z980" s="142"/>
    </row>
    <row r="981" spans="1:26" ht="12.75" customHeight="1" x14ac:dyDescent="0.2">
      <c r="A981" s="142"/>
      <c r="B981" s="142"/>
      <c r="C981" s="142"/>
      <c r="D981" s="142"/>
      <c r="E981" s="142"/>
      <c r="F981" s="142"/>
      <c r="G981" s="142"/>
      <c r="H981" s="142"/>
      <c r="I981" s="142"/>
      <c r="J981" s="142"/>
      <c r="K981" s="142"/>
      <c r="L981" s="142"/>
      <c r="M981" s="142"/>
      <c r="N981" s="142"/>
      <c r="O981" s="142"/>
      <c r="P981" s="142"/>
      <c r="Q981" s="142"/>
      <c r="R981" s="142"/>
      <c r="S981" s="142"/>
      <c r="T981" s="142"/>
      <c r="U981" s="142"/>
      <c r="V981" s="142"/>
      <c r="W981" s="142"/>
      <c r="X981" s="142"/>
      <c r="Y981" s="142"/>
      <c r="Z981" s="142"/>
    </row>
    <row r="982" spans="1:26" ht="12.75" customHeight="1" x14ac:dyDescent="0.2">
      <c r="A982" s="142"/>
      <c r="B982" s="142"/>
      <c r="C982" s="142"/>
      <c r="D982" s="142"/>
      <c r="E982" s="142"/>
      <c r="F982" s="142"/>
      <c r="G982" s="142"/>
      <c r="H982" s="142"/>
      <c r="I982" s="142"/>
      <c r="J982" s="142"/>
      <c r="K982" s="142"/>
      <c r="L982" s="142"/>
      <c r="M982" s="142"/>
      <c r="N982" s="142"/>
      <c r="O982" s="142"/>
      <c r="P982" s="142"/>
      <c r="Q982" s="142"/>
      <c r="R982" s="142"/>
      <c r="S982" s="142"/>
      <c r="T982" s="142"/>
      <c r="U982" s="142"/>
      <c r="V982" s="142"/>
      <c r="W982" s="142"/>
      <c r="X982" s="142"/>
      <c r="Y982" s="142"/>
      <c r="Z982" s="142"/>
    </row>
    <row r="983" spans="1:26" ht="12.75" customHeight="1" x14ac:dyDescent="0.2">
      <c r="A983" s="142"/>
      <c r="B983" s="142"/>
      <c r="C983" s="142"/>
      <c r="D983" s="142"/>
      <c r="E983" s="142"/>
      <c r="F983" s="142"/>
      <c r="G983" s="142"/>
      <c r="H983" s="142"/>
      <c r="I983" s="142"/>
      <c r="J983" s="142"/>
      <c r="K983" s="142"/>
      <c r="L983" s="142"/>
      <c r="M983" s="142"/>
      <c r="N983" s="142"/>
      <c r="O983" s="142"/>
      <c r="P983" s="142"/>
      <c r="Q983" s="142"/>
      <c r="R983" s="142"/>
      <c r="S983" s="142"/>
      <c r="T983" s="142"/>
      <c r="U983" s="142"/>
      <c r="V983" s="142"/>
      <c r="W983" s="142"/>
      <c r="X983" s="142"/>
      <c r="Y983" s="142"/>
      <c r="Z983" s="142"/>
    </row>
    <row r="984" spans="1:26" ht="12.75" customHeight="1" x14ac:dyDescent="0.2">
      <c r="A984" s="142"/>
      <c r="B984" s="142"/>
      <c r="C984" s="142"/>
      <c r="D984" s="142"/>
      <c r="E984" s="142"/>
      <c r="F984" s="142"/>
      <c r="G984" s="142"/>
      <c r="H984" s="142"/>
      <c r="I984" s="142"/>
      <c r="J984" s="142"/>
      <c r="K984" s="142"/>
      <c r="L984" s="142"/>
      <c r="M984" s="142"/>
      <c r="N984" s="142"/>
      <c r="O984" s="142"/>
      <c r="P984" s="142"/>
      <c r="Q984" s="142"/>
      <c r="R984" s="142"/>
      <c r="S984" s="142"/>
      <c r="T984" s="142"/>
      <c r="U984" s="142"/>
      <c r="V984" s="142"/>
      <c r="W984" s="142"/>
      <c r="X984" s="142"/>
      <c r="Y984" s="142"/>
      <c r="Z984" s="142"/>
    </row>
    <row r="985" spans="1:26" ht="12.75" customHeight="1" x14ac:dyDescent="0.2">
      <c r="A985" s="142"/>
      <c r="B985" s="142"/>
      <c r="C985" s="142"/>
      <c r="D985" s="142"/>
      <c r="E985" s="142"/>
      <c r="F985" s="142"/>
      <c r="G985" s="142"/>
      <c r="H985" s="142"/>
      <c r="I985" s="142"/>
      <c r="J985" s="142"/>
      <c r="K985" s="142"/>
      <c r="L985" s="142"/>
      <c r="M985" s="142"/>
      <c r="N985" s="142"/>
      <c r="O985" s="142"/>
      <c r="P985" s="142"/>
      <c r="Q985" s="142"/>
      <c r="R985" s="142"/>
      <c r="S985" s="142"/>
      <c r="T985" s="142"/>
      <c r="U985" s="142"/>
      <c r="V985" s="142"/>
      <c r="W985" s="142"/>
      <c r="X985" s="142"/>
      <c r="Y985" s="142"/>
      <c r="Z985" s="142"/>
    </row>
    <row r="986" spans="1:26" ht="12.75" customHeight="1" x14ac:dyDescent="0.2">
      <c r="A986" s="142"/>
      <c r="B986" s="142"/>
      <c r="C986" s="142"/>
      <c r="D986" s="142"/>
      <c r="E986" s="142"/>
      <c r="F986" s="142"/>
      <c r="G986" s="142"/>
      <c r="H986" s="142"/>
      <c r="I986" s="142"/>
      <c r="J986" s="142"/>
      <c r="K986" s="142"/>
      <c r="L986" s="142"/>
      <c r="M986" s="142"/>
      <c r="N986" s="142"/>
      <c r="O986" s="142"/>
      <c r="P986" s="142"/>
      <c r="Q986" s="142"/>
      <c r="R986" s="142"/>
      <c r="S986" s="142"/>
      <c r="T986" s="142"/>
      <c r="U986" s="142"/>
      <c r="V986" s="142"/>
      <c r="W986" s="142"/>
      <c r="X986" s="142"/>
      <c r="Y986" s="142"/>
      <c r="Z986" s="142"/>
    </row>
    <row r="987" spans="1:26" ht="12.75" customHeight="1" x14ac:dyDescent="0.2">
      <c r="A987" s="142"/>
      <c r="B987" s="142"/>
      <c r="C987" s="142"/>
      <c r="D987" s="142"/>
      <c r="E987" s="142"/>
      <c r="F987" s="142"/>
      <c r="G987" s="142"/>
      <c r="H987" s="142"/>
      <c r="I987" s="142"/>
      <c r="J987" s="142"/>
      <c r="K987" s="142"/>
      <c r="L987" s="142"/>
      <c r="M987" s="142"/>
      <c r="N987" s="142"/>
      <c r="O987" s="142"/>
      <c r="P987" s="142"/>
      <c r="Q987" s="142"/>
      <c r="R987" s="142"/>
      <c r="S987" s="142"/>
      <c r="T987" s="142"/>
      <c r="U987" s="142"/>
      <c r="V987" s="142"/>
      <c r="W987" s="142"/>
      <c r="X987" s="142"/>
      <c r="Y987" s="142"/>
      <c r="Z987" s="142"/>
    </row>
    <row r="988" spans="1:26" ht="12.75" customHeight="1" x14ac:dyDescent="0.2">
      <c r="A988" s="142"/>
      <c r="B988" s="142"/>
      <c r="C988" s="142"/>
      <c r="D988" s="142"/>
      <c r="E988" s="142"/>
      <c r="F988" s="142"/>
      <c r="G988" s="142"/>
      <c r="H988" s="142"/>
      <c r="I988" s="142"/>
      <c r="J988" s="142"/>
      <c r="K988" s="142"/>
      <c r="L988" s="142"/>
      <c r="M988" s="142"/>
      <c r="N988" s="142"/>
      <c r="O988" s="142"/>
      <c r="P988" s="142"/>
      <c r="Q988" s="142"/>
      <c r="R988" s="142"/>
      <c r="S988" s="142"/>
      <c r="T988" s="142"/>
      <c r="U988" s="142"/>
      <c r="V988" s="142"/>
      <c r="W988" s="142"/>
      <c r="X988" s="142"/>
      <c r="Y988" s="142"/>
      <c r="Z988" s="142"/>
    </row>
    <row r="989" spans="1:26" ht="12.75" customHeight="1" x14ac:dyDescent="0.2">
      <c r="A989" s="142"/>
      <c r="B989" s="142"/>
      <c r="C989" s="142"/>
      <c r="D989" s="142"/>
      <c r="E989" s="142"/>
      <c r="F989" s="142"/>
      <c r="G989" s="142"/>
      <c r="H989" s="142"/>
      <c r="I989" s="142"/>
      <c r="J989" s="142"/>
      <c r="K989" s="142"/>
      <c r="L989" s="142"/>
      <c r="M989" s="142"/>
      <c r="N989" s="142"/>
      <c r="O989" s="142"/>
      <c r="P989" s="142"/>
      <c r="Q989" s="142"/>
      <c r="R989" s="142"/>
      <c r="S989" s="142"/>
      <c r="T989" s="142"/>
      <c r="U989" s="142"/>
      <c r="V989" s="142"/>
      <c r="W989" s="142"/>
      <c r="X989" s="142"/>
      <c r="Y989" s="142"/>
      <c r="Z989" s="142"/>
    </row>
    <row r="990" spans="1:26" ht="12.75" customHeight="1" x14ac:dyDescent="0.2">
      <c r="A990" s="142"/>
      <c r="B990" s="142"/>
      <c r="C990" s="142"/>
      <c r="D990" s="142"/>
      <c r="E990" s="142"/>
      <c r="F990" s="142"/>
      <c r="G990" s="142"/>
      <c r="H990" s="142"/>
      <c r="I990" s="142"/>
      <c r="J990" s="142"/>
      <c r="K990" s="142"/>
      <c r="L990" s="142"/>
      <c r="M990" s="142"/>
      <c r="N990" s="142"/>
      <c r="O990" s="142"/>
      <c r="P990" s="142"/>
      <c r="Q990" s="142"/>
      <c r="R990" s="142"/>
      <c r="S990" s="142"/>
      <c r="T990" s="142"/>
      <c r="U990" s="142"/>
      <c r="V990" s="142"/>
      <c r="W990" s="142"/>
      <c r="X990" s="142"/>
      <c r="Y990" s="142"/>
      <c r="Z990" s="142"/>
    </row>
    <row r="991" spans="1:26" ht="12.75" customHeight="1" x14ac:dyDescent="0.2">
      <c r="A991" s="142"/>
      <c r="B991" s="142"/>
      <c r="C991" s="142"/>
      <c r="D991" s="142"/>
      <c r="E991" s="142"/>
      <c r="F991" s="142"/>
      <c r="G991" s="142"/>
      <c r="H991" s="142"/>
      <c r="I991" s="142"/>
      <c r="J991" s="142"/>
      <c r="K991" s="142"/>
      <c r="L991" s="142"/>
      <c r="M991" s="142"/>
      <c r="N991" s="142"/>
      <c r="O991" s="142"/>
      <c r="P991" s="142"/>
      <c r="Q991" s="142"/>
      <c r="R991" s="142"/>
      <c r="S991" s="142"/>
      <c r="T991" s="142"/>
      <c r="U991" s="142"/>
      <c r="V991" s="142"/>
      <c r="W991" s="142"/>
      <c r="X991" s="142"/>
      <c r="Y991" s="142"/>
      <c r="Z991" s="142"/>
    </row>
    <row r="992" spans="1:26" ht="12.75" customHeight="1" x14ac:dyDescent="0.2">
      <c r="A992" s="142"/>
      <c r="B992" s="142"/>
      <c r="C992" s="142"/>
      <c r="D992" s="142"/>
      <c r="E992" s="142"/>
      <c r="F992" s="142"/>
      <c r="G992" s="142"/>
      <c r="H992" s="142"/>
      <c r="I992" s="142"/>
      <c r="J992" s="142"/>
      <c r="K992" s="142"/>
      <c r="L992" s="142"/>
      <c r="M992" s="142"/>
      <c r="N992" s="142"/>
      <c r="O992" s="142"/>
      <c r="P992" s="142"/>
      <c r="Q992" s="142"/>
      <c r="R992" s="142"/>
      <c r="S992" s="142"/>
      <c r="T992" s="142"/>
      <c r="U992" s="142"/>
      <c r="V992" s="142"/>
      <c r="W992" s="142"/>
      <c r="X992" s="142"/>
      <c r="Y992" s="142"/>
      <c r="Z992" s="142"/>
    </row>
    <row r="993" spans="1:26" ht="12.75" customHeight="1" x14ac:dyDescent="0.2">
      <c r="A993" s="142"/>
      <c r="B993" s="142"/>
      <c r="C993" s="142"/>
      <c r="D993" s="142"/>
      <c r="E993" s="142"/>
      <c r="F993" s="142"/>
      <c r="G993" s="142"/>
      <c r="H993" s="142"/>
      <c r="I993" s="142"/>
      <c r="J993" s="142"/>
      <c r="K993" s="142"/>
      <c r="L993" s="142"/>
      <c r="M993" s="142"/>
      <c r="N993" s="142"/>
      <c r="O993" s="142"/>
      <c r="P993" s="142"/>
      <c r="Q993" s="142"/>
      <c r="R993" s="142"/>
      <c r="S993" s="142"/>
      <c r="T993" s="142"/>
      <c r="U993" s="142"/>
      <c r="V993" s="142"/>
      <c r="W993" s="142"/>
      <c r="X993" s="142"/>
      <c r="Y993" s="142"/>
      <c r="Z993" s="142"/>
    </row>
    <row r="994" spans="1:26" ht="12.75" customHeight="1" x14ac:dyDescent="0.2">
      <c r="A994" s="142"/>
      <c r="B994" s="142"/>
      <c r="C994" s="142"/>
      <c r="D994" s="142"/>
      <c r="E994" s="142"/>
      <c r="F994" s="142"/>
      <c r="G994" s="142"/>
      <c r="H994" s="142"/>
      <c r="I994" s="142"/>
      <c r="J994" s="142"/>
      <c r="K994" s="142"/>
      <c r="L994" s="142"/>
      <c r="M994" s="142"/>
      <c r="N994" s="142"/>
      <c r="O994" s="142"/>
      <c r="P994" s="142"/>
      <c r="Q994" s="142"/>
      <c r="R994" s="142"/>
      <c r="S994" s="142"/>
      <c r="T994" s="142"/>
      <c r="U994" s="142"/>
      <c r="V994" s="142"/>
      <c r="W994" s="142"/>
      <c r="X994" s="142"/>
      <c r="Y994" s="142"/>
      <c r="Z994" s="142"/>
    </row>
    <row r="995" spans="1:26" ht="12.75" customHeight="1" x14ac:dyDescent="0.2">
      <c r="A995" s="142"/>
      <c r="B995" s="142"/>
      <c r="C995" s="142"/>
      <c r="D995" s="142"/>
      <c r="E995" s="142"/>
      <c r="F995" s="142"/>
      <c r="G995" s="142"/>
      <c r="H995" s="142"/>
      <c r="I995" s="142"/>
      <c r="J995" s="142"/>
      <c r="K995" s="142"/>
      <c r="L995" s="142"/>
      <c r="M995" s="142"/>
      <c r="N995" s="142"/>
      <c r="O995" s="142"/>
      <c r="P995" s="142"/>
      <c r="Q995" s="142"/>
      <c r="R995" s="142"/>
      <c r="S995" s="142"/>
      <c r="T995" s="142"/>
      <c r="U995" s="142"/>
      <c r="V995" s="142"/>
      <c r="W995" s="142"/>
      <c r="X995" s="142"/>
      <c r="Y995" s="142"/>
      <c r="Z995" s="142"/>
    </row>
    <row r="996" spans="1:26" ht="12.75" customHeight="1" x14ac:dyDescent="0.2">
      <c r="A996" s="142"/>
      <c r="B996" s="142"/>
      <c r="C996" s="142"/>
      <c r="D996" s="142"/>
      <c r="E996" s="142"/>
      <c r="F996" s="142"/>
      <c r="G996" s="142"/>
      <c r="H996" s="142"/>
      <c r="I996" s="142"/>
      <c r="J996" s="142"/>
      <c r="K996" s="142"/>
      <c r="L996" s="142"/>
      <c r="M996" s="142"/>
      <c r="N996" s="142"/>
      <c r="O996" s="142"/>
      <c r="P996" s="142"/>
      <c r="Q996" s="142"/>
      <c r="R996" s="142"/>
      <c r="S996" s="142"/>
      <c r="T996" s="142"/>
      <c r="U996" s="142"/>
      <c r="V996" s="142"/>
      <c r="W996" s="142"/>
      <c r="X996" s="142"/>
      <c r="Y996" s="142"/>
      <c r="Z996" s="142"/>
    </row>
    <row r="997" spans="1:26" ht="12.75" customHeight="1" x14ac:dyDescent="0.2">
      <c r="A997" s="142"/>
      <c r="B997" s="142"/>
      <c r="C997" s="142"/>
      <c r="D997" s="142"/>
      <c r="E997" s="142"/>
      <c r="F997" s="142"/>
      <c r="G997" s="142"/>
      <c r="H997" s="142"/>
      <c r="I997" s="142"/>
      <c r="J997" s="142"/>
      <c r="K997" s="142"/>
      <c r="L997" s="142"/>
      <c r="M997" s="142"/>
      <c r="N997" s="142"/>
      <c r="O997" s="142"/>
      <c r="P997" s="142"/>
      <c r="Q997" s="142"/>
      <c r="R997" s="142"/>
      <c r="S997" s="142"/>
      <c r="T997" s="142"/>
      <c r="U997" s="142"/>
      <c r="V997" s="142"/>
      <c r="W997" s="142"/>
      <c r="X997" s="142"/>
      <c r="Y997" s="142"/>
      <c r="Z997" s="142"/>
    </row>
    <row r="998" spans="1:26" ht="12.75" customHeight="1" x14ac:dyDescent="0.2">
      <c r="A998" s="142"/>
      <c r="B998" s="142"/>
      <c r="C998" s="142"/>
      <c r="D998" s="142"/>
      <c r="E998" s="142"/>
      <c r="F998" s="142"/>
      <c r="G998" s="142"/>
      <c r="H998" s="142"/>
      <c r="I998" s="142"/>
      <c r="J998" s="142"/>
      <c r="K998" s="142"/>
      <c r="L998" s="142"/>
      <c r="M998" s="142"/>
      <c r="N998" s="142"/>
      <c r="O998" s="142"/>
      <c r="P998" s="142"/>
      <c r="Q998" s="142"/>
      <c r="R998" s="142"/>
      <c r="S998" s="142"/>
      <c r="T998" s="142"/>
      <c r="U998" s="142"/>
      <c r="V998" s="142"/>
      <c r="W998" s="142"/>
      <c r="X998" s="142"/>
      <c r="Y998" s="142"/>
      <c r="Z998" s="142"/>
    </row>
    <row r="999" spans="1:26" ht="12.75" customHeight="1" x14ac:dyDescent="0.2">
      <c r="A999" s="142"/>
      <c r="B999" s="142"/>
      <c r="C999" s="142"/>
      <c r="D999" s="142"/>
      <c r="E999" s="142"/>
      <c r="F999" s="142"/>
      <c r="G999" s="142"/>
      <c r="H999" s="142"/>
      <c r="I999" s="142"/>
      <c r="J999" s="142"/>
      <c r="K999" s="142"/>
      <c r="L999" s="142"/>
      <c r="M999" s="142"/>
      <c r="N999" s="142"/>
      <c r="O999" s="142"/>
      <c r="P999" s="142"/>
      <c r="Q999" s="142"/>
      <c r="R999" s="142"/>
      <c r="S999" s="142"/>
      <c r="T999" s="142"/>
      <c r="U999" s="142"/>
      <c r="V999" s="142"/>
      <c r="W999" s="142"/>
      <c r="X999" s="142"/>
      <c r="Y999" s="142"/>
      <c r="Z999" s="142"/>
    </row>
    <row r="1000" spans="1:26" ht="12.75" customHeight="1" x14ac:dyDescent="0.2">
      <c r="A1000" s="142"/>
      <c r="B1000" s="142"/>
      <c r="C1000" s="142"/>
      <c r="D1000" s="142"/>
      <c r="E1000" s="142"/>
      <c r="F1000" s="142"/>
      <c r="G1000" s="142"/>
      <c r="H1000" s="142"/>
      <c r="I1000" s="142"/>
      <c r="J1000" s="142"/>
      <c r="K1000" s="142"/>
      <c r="L1000" s="142"/>
      <c r="M1000" s="142"/>
      <c r="N1000" s="142"/>
      <c r="O1000" s="142"/>
      <c r="P1000" s="142"/>
      <c r="Q1000" s="142"/>
      <c r="R1000" s="142"/>
      <c r="S1000" s="142"/>
      <c r="T1000" s="142"/>
      <c r="U1000" s="142"/>
      <c r="V1000" s="142"/>
      <c r="W1000" s="142"/>
      <c r="X1000" s="142"/>
      <c r="Y1000" s="142"/>
      <c r="Z1000" s="142"/>
    </row>
  </sheetData>
  <mergeCells count="1">
    <mergeCell ref="A7:C7"/>
  </mergeCells>
  <pageMargins left="0.90551181102362199" right="0.51181102362204722" top="0.74803149606299213" bottom="0.74803149606299213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5703125" defaultRowHeight="15" customHeight="1" x14ac:dyDescent="0.2"/>
  <cols>
    <col min="1" max="1" width="8.5703125" customWidth="1"/>
    <col min="2" max="2" width="67.140625" customWidth="1"/>
    <col min="3" max="3" width="13.7109375" customWidth="1"/>
    <col min="4" max="4" width="10.28515625" customWidth="1"/>
    <col min="5" max="5" width="13.7109375" customWidth="1"/>
    <col min="6" max="6" width="9.140625" customWidth="1"/>
    <col min="7" max="26" width="8.5703125" customWidth="1"/>
  </cols>
  <sheetData>
    <row r="1" spans="1:26" ht="12.75" customHeight="1" x14ac:dyDescent="0.2">
      <c r="A1" s="171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6" ht="12.75" customHeight="1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</row>
    <row r="3" spans="1:26" ht="12.75" customHeight="1" x14ac:dyDescent="0.2">
      <c r="A3" s="17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</row>
    <row r="4" spans="1:26" ht="12.75" customHeight="1" x14ac:dyDescent="0.2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</row>
    <row r="5" spans="1:26" ht="12.75" customHeight="1" x14ac:dyDescent="0.2">
      <c r="A5" s="17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</row>
    <row r="6" spans="1:26" ht="12.75" customHeight="1" x14ac:dyDescent="0.2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</row>
    <row r="7" spans="1:26" ht="12.75" customHeight="1" x14ac:dyDescent="0.25">
      <c r="A7" s="142"/>
      <c r="B7" s="276" t="s">
        <v>219</v>
      </c>
      <c r="C7" s="275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</row>
    <row r="8" spans="1:26" ht="12.75" customHeight="1" x14ac:dyDescent="0.25">
      <c r="A8" s="142"/>
      <c r="B8" s="173" t="s">
        <v>220</v>
      </c>
      <c r="C8" s="174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</row>
    <row r="9" spans="1:26" ht="12.75" customHeight="1" x14ac:dyDescent="0.25">
      <c r="A9" s="142"/>
      <c r="B9" s="175" t="s">
        <v>221</v>
      </c>
      <c r="C9" s="176">
        <v>2100</v>
      </c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</row>
    <row r="10" spans="1:26" ht="12.75" customHeight="1" x14ac:dyDescent="0.25">
      <c r="A10" s="142"/>
      <c r="B10" s="177" t="s">
        <v>222</v>
      </c>
      <c r="C10" s="176">
        <v>2031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</row>
    <row r="11" spans="1:26" ht="12.75" customHeight="1" x14ac:dyDescent="0.2">
      <c r="A11" s="142"/>
      <c r="B11" s="178" t="s">
        <v>223</v>
      </c>
      <c r="C11" s="179">
        <v>44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</row>
    <row r="12" spans="1:26" ht="12.75" customHeight="1" x14ac:dyDescent="0.2">
      <c r="A12" s="142"/>
      <c r="B12" s="178" t="s">
        <v>224</v>
      </c>
      <c r="C12" s="179">
        <v>1192</v>
      </c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</row>
    <row r="13" spans="1:26" ht="12.75" customHeight="1" x14ac:dyDescent="0.2">
      <c r="A13" s="142"/>
      <c r="B13" s="178" t="s">
        <v>225</v>
      </c>
      <c r="C13" s="179">
        <v>372</v>
      </c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</row>
    <row r="14" spans="1:26" ht="12.75" customHeight="1" x14ac:dyDescent="0.2">
      <c r="A14" s="142"/>
      <c r="B14" s="178" t="s">
        <v>226</v>
      </c>
      <c r="C14" s="179">
        <v>22</v>
      </c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</row>
    <row r="15" spans="1:26" ht="12.75" customHeight="1" x14ac:dyDescent="0.2">
      <c r="A15" s="142"/>
      <c r="B15" s="178" t="s">
        <v>227</v>
      </c>
      <c r="C15" s="179">
        <v>350</v>
      </c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</row>
    <row r="16" spans="1:26" ht="12.75" customHeight="1" x14ac:dyDescent="0.2">
      <c r="A16" s="142"/>
      <c r="B16" s="178" t="s">
        <v>228</v>
      </c>
      <c r="C16" s="179">
        <v>1</v>
      </c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</row>
    <row r="17" spans="1:26" ht="12.75" customHeight="1" x14ac:dyDescent="0.2">
      <c r="A17" s="142"/>
      <c r="B17" s="178" t="s">
        <v>229</v>
      </c>
      <c r="C17" s="179">
        <v>30</v>
      </c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</row>
    <row r="18" spans="1:26" ht="12.75" customHeight="1" x14ac:dyDescent="0.2">
      <c r="A18" s="142"/>
      <c r="B18" s="180" t="s">
        <v>230</v>
      </c>
      <c r="C18" s="181">
        <v>0</v>
      </c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</row>
    <row r="19" spans="1:26" ht="12.75" customHeight="1" x14ac:dyDescent="0.2">
      <c r="A19" s="142"/>
      <c r="B19" s="182" t="s">
        <v>231</v>
      </c>
      <c r="C19" s="181">
        <v>0</v>
      </c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</row>
    <row r="20" spans="1:26" ht="12.75" customHeight="1" x14ac:dyDescent="0.25">
      <c r="A20" s="142" t="s">
        <v>232</v>
      </c>
      <c r="B20" s="173" t="s">
        <v>233</v>
      </c>
      <c r="C20" s="174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</row>
    <row r="21" spans="1:26" ht="12.75" customHeight="1" x14ac:dyDescent="0.2">
      <c r="A21" s="142"/>
      <c r="B21" s="183" t="s">
        <v>234</v>
      </c>
      <c r="C21" s="184">
        <v>4625</v>
      </c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</row>
    <row r="22" spans="1:26" ht="12.75" customHeight="1" x14ac:dyDescent="0.2">
      <c r="A22" s="142"/>
      <c r="B22" s="178" t="s">
        <v>235</v>
      </c>
      <c r="C22" s="179">
        <v>4694</v>
      </c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</row>
    <row r="23" spans="1:26" ht="12.75" customHeight="1" x14ac:dyDescent="0.2">
      <c r="A23" s="142"/>
      <c r="B23" s="178" t="s">
        <v>236</v>
      </c>
      <c r="C23" s="185">
        <f>C9-C10</f>
        <v>69</v>
      </c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</row>
    <row r="24" spans="1:26" ht="12.75" customHeight="1" x14ac:dyDescent="0.2">
      <c r="A24" s="142"/>
      <c r="B24" s="186"/>
      <c r="C24" s="187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</row>
    <row r="25" spans="1:26" ht="12.75" customHeight="1" x14ac:dyDescent="0.25">
      <c r="A25" s="171"/>
      <c r="B25" s="175" t="s">
        <v>237</v>
      </c>
      <c r="C25" s="188">
        <f>MEDIAN(C21,C22)</f>
        <v>4659.5</v>
      </c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</row>
    <row r="26" spans="1:26" ht="12.75" customHeight="1" x14ac:dyDescent="0.25">
      <c r="A26" s="142"/>
      <c r="B26" s="177" t="s">
        <v>238</v>
      </c>
      <c r="C26" s="189">
        <f>C12/C25</f>
        <v>0.25582144006867691</v>
      </c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</row>
    <row r="27" spans="1:26" ht="12.75" customHeight="1" x14ac:dyDescent="0.25">
      <c r="A27" s="142"/>
      <c r="B27" s="177" t="s">
        <v>239</v>
      </c>
      <c r="C27" s="189">
        <f>MEDIAN(C9,C10)/C25</f>
        <v>0.44328790642772831</v>
      </c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</row>
    <row r="28" spans="1:26" ht="12.75" customHeight="1" x14ac:dyDescent="0.25">
      <c r="A28" s="171"/>
      <c r="B28" s="177" t="s">
        <v>240</v>
      </c>
      <c r="C28" s="190">
        <f>12/C27</f>
        <v>27.070442992011618</v>
      </c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</row>
    <row r="29" spans="1:26" ht="12.75" customHeight="1" x14ac:dyDescent="0.25">
      <c r="A29" s="142"/>
      <c r="B29" s="177" t="s">
        <v>241</v>
      </c>
      <c r="C29" s="191">
        <v>360</v>
      </c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</row>
    <row r="30" spans="1:26" ht="12.75" customHeight="1" x14ac:dyDescent="0.25">
      <c r="A30" s="142"/>
      <c r="B30" s="177" t="s">
        <v>242</v>
      </c>
      <c r="C30" s="191">
        <v>10</v>
      </c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</row>
    <row r="31" spans="1:26" ht="12.75" customHeight="1" x14ac:dyDescent="0.25">
      <c r="A31" s="142"/>
      <c r="B31" s="175" t="s">
        <v>243</v>
      </c>
      <c r="C31" s="188">
        <v>30</v>
      </c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</row>
    <row r="32" spans="1:26" ht="12.75" customHeight="1" x14ac:dyDescent="0.25">
      <c r="A32" s="142"/>
      <c r="B32" s="175" t="s">
        <v>244</v>
      </c>
      <c r="C32" s="188">
        <v>30</v>
      </c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</row>
    <row r="33" spans="1:26" ht="12.75" customHeight="1" x14ac:dyDescent="0.25">
      <c r="A33" s="171"/>
      <c r="B33" s="175" t="s">
        <v>245</v>
      </c>
      <c r="C33" s="188">
        <f>30+(3*TRUNC(1/C27))</f>
        <v>36</v>
      </c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</row>
    <row r="34" spans="1:26" ht="12.75" customHeight="1" x14ac:dyDescent="0.25">
      <c r="A34" s="171"/>
      <c r="B34" s="177" t="s">
        <v>183</v>
      </c>
      <c r="C34" s="192">
        <v>0.08</v>
      </c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</row>
    <row r="35" spans="1:26" ht="12.75" customHeight="1" x14ac:dyDescent="0.25">
      <c r="A35" s="171"/>
      <c r="B35" s="193" t="s">
        <v>246</v>
      </c>
      <c r="C35" s="194">
        <v>0.4</v>
      </c>
      <c r="D35" s="171" t="s">
        <v>247</v>
      </c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</row>
    <row r="36" spans="1:26" ht="12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</row>
    <row r="37" spans="1:26" ht="12.75" customHeight="1" x14ac:dyDescent="0.2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</row>
    <row r="38" spans="1:26" ht="12.75" customHeight="1" x14ac:dyDescent="0.2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</row>
    <row r="39" spans="1:26" ht="12.75" customHeight="1" x14ac:dyDescent="0.2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</row>
    <row r="40" spans="1:26" ht="12.75" customHeight="1" x14ac:dyDescent="0.2">
      <c r="A40" s="142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</row>
    <row r="41" spans="1:26" ht="12.75" customHeight="1" x14ac:dyDescent="0.2">
      <c r="A41" s="142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</row>
    <row r="42" spans="1:26" ht="12.75" customHeight="1" x14ac:dyDescent="0.2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</row>
    <row r="43" spans="1:26" ht="12.75" customHeight="1" x14ac:dyDescent="0.2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</row>
    <row r="44" spans="1:26" ht="12.75" customHeight="1" x14ac:dyDescent="0.2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</row>
    <row r="45" spans="1:26" ht="12.75" customHeight="1" x14ac:dyDescent="0.2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</row>
    <row r="46" spans="1:26" ht="12.75" customHeight="1" x14ac:dyDescent="0.2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</row>
    <row r="47" spans="1:26" ht="12.75" customHeight="1" x14ac:dyDescent="0.2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</row>
    <row r="48" spans="1:26" ht="12.75" customHeight="1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</row>
    <row r="49" spans="1:26" ht="12.75" customHeight="1" x14ac:dyDescent="0.2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</row>
    <row r="50" spans="1:26" ht="12.75" customHeight="1" x14ac:dyDescent="0.2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</row>
    <row r="51" spans="1:26" ht="12.75" customHeight="1" x14ac:dyDescent="0.2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</row>
    <row r="52" spans="1:26" ht="12.75" customHeight="1" x14ac:dyDescent="0.2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</row>
    <row r="53" spans="1:26" ht="12.75" customHeight="1" x14ac:dyDescent="0.2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</row>
    <row r="54" spans="1:26" ht="12.75" customHeight="1" x14ac:dyDescent="0.2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</row>
    <row r="55" spans="1:26" ht="12.75" customHeight="1" x14ac:dyDescent="0.2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</row>
    <row r="56" spans="1:26" ht="12.75" customHeight="1" x14ac:dyDescent="0.2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</row>
    <row r="57" spans="1:26" ht="12.75" customHeight="1" x14ac:dyDescent="0.2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</row>
    <row r="58" spans="1:26" ht="12.75" customHeight="1" x14ac:dyDescent="0.2">
      <c r="A58" s="142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</row>
    <row r="59" spans="1:26" ht="12.75" customHeight="1" x14ac:dyDescent="0.2">
      <c r="A59" s="142"/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</row>
    <row r="60" spans="1:26" ht="12.75" customHeight="1" x14ac:dyDescent="0.2">
      <c r="A60" s="142"/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</row>
    <row r="61" spans="1:26" ht="12.75" customHeight="1" x14ac:dyDescent="0.2">
      <c r="A61" s="142"/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</row>
    <row r="62" spans="1:26" ht="12.75" customHeight="1" x14ac:dyDescent="0.2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</row>
    <row r="63" spans="1:26" ht="12.75" customHeight="1" x14ac:dyDescent="0.2">
      <c r="A63" s="14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</row>
    <row r="64" spans="1:26" ht="12.7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</row>
    <row r="65" spans="1:26" ht="12.7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</row>
    <row r="66" spans="1:26" ht="12.7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</row>
    <row r="67" spans="1:26" ht="12.75" customHeight="1" x14ac:dyDescent="0.2">
      <c r="A67" s="142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</row>
    <row r="68" spans="1:26" ht="12.7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</row>
    <row r="69" spans="1:26" ht="12.7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</row>
    <row r="70" spans="1:26" ht="12.7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</row>
    <row r="71" spans="1:26" ht="12.75" customHeight="1" x14ac:dyDescent="0.2">
      <c r="A71" s="142"/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</row>
    <row r="72" spans="1:26" ht="12.75" customHeight="1" x14ac:dyDescent="0.2">
      <c r="A72" s="142"/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</row>
    <row r="73" spans="1:26" ht="12.75" customHeight="1" x14ac:dyDescent="0.2">
      <c r="A73" s="142"/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</row>
    <row r="74" spans="1:26" ht="12.75" customHeight="1" x14ac:dyDescent="0.2">
      <c r="A74" s="142"/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</row>
    <row r="75" spans="1:26" ht="12.75" customHeight="1" x14ac:dyDescent="0.2">
      <c r="A75" s="142"/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</row>
    <row r="76" spans="1:26" ht="12.75" customHeight="1" x14ac:dyDescent="0.2">
      <c r="A76" s="142"/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</row>
    <row r="77" spans="1:26" ht="12.75" customHeight="1" x14ac:dyDescent="0.2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</row>
    <row r="78" spans="1:26" ht="12.75" customHeight="1" x14ac:dyDescent="0.2">
      <c r="A78" s="142"/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</row>
    <row r="79" spans="1:26" ht="12.75" customHeight="1" x14ac:dyDescent="0.2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</row>
    <row r="80" spans="1:26" ht="12.75" customHeight="1" x14ac:dyDescent="0.2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</row>
    <row r="81" spans="1:26" ht="12.75" customHeight="1" x14ac:dyDescent="0.2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</row>
    <row r="82" spans="1:26" ht="12.75" customHeight="1" x14ac:dyDescent="0.2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</row>
    <row r="83" spans="1:26" ht="12.75" customHeight="1" x14ac:dyDescent="0.2">
      <c r="A83" s="142"/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</row>
    <row r="84" spans="1:26" ht="12.75" customHeight="1" x14ac:dyDescent="0.2">
      <c r="A84" s="142"/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</row>
    <row r="85" spans="1:26" ht="12.75" customHeight="1" x14ac:dyDescent="0.2">
      <c r="A85" s="142"/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</row>
    <row r="86" spans="1:26" ht="12.75" customHeight="1" x14ac:dyDescent="0.2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</row>
    <row r="87" spans="1:26" ht="12.75" customHeight="1" x14ac:dyDescent="0.2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</row>
    <row r="88" spans="1:26" ht="12.75" customHeight="1" x14ac:dyDescent="0.2">
      <c r="A88" s="142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</row>
    <row r="89" spans="1:26" ht="12.75" customHeight="1" x14ac:dyDescent="0.2">
      <c r="A89" s="142"/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</row>
    <row r="90" spans="1:26" ht="12.75" customHeight="1" x14ac:dyDescent="0.2">
      <c r="A90" s="142"/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</row>
    <row r="91" spans="1:26" ht="12.75" customHeight="1" x14ac:dyDescent="0.2">
      <c r="A91" s="142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</row>
    <row r="92" spans="1:26" ht="12.75" customHeight="1" x14ac:dyDescent="0.2">
      <c r="A92" s="142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</row>
    <row r="93" spans="1:26" ht="12.75" customHeight="1" x14ac:dyDescent="0.2">
      <c r="A93" s="142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</row>
    <row r="94" spans="1:26" ht="12.75" customHeight="1" x14ac:dyDescent="0.2">
      <c r="A94" s="142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</row>
    <row r="95" spans="1:26" ht="12.75" customHeight="1" x14ac:dyDescent="0.2">
      <c r="A95" s="142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</row>
    <row r="96" spans="1:26" ht="12.75" customHeight="1" x14ac:dyDescent="0.2">
      <c r="A96" s="142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</row>
    <row r="97" spans="1:26" ht="12.75" customHeight="1" x14ac:dyDescent="0.2">
      <c r="A97" s="142"/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</row>
    <row r="98" spans="1:26" ht="12.75" customHeight="1" x14ac:dyDescent="0.2">
      <c r="A98" s="142"/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</row>
    <row r="99" spans="1:26" ht="12.75" customHeight="1" x14ac:dyDescent="0.2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</row>
    <row r="100" spans="1:26" ht="12.75" customHeight="1" x14ac:dyDescent="0.2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</row>
    <row r="101" spans="1:26" ht="12.75" customHeight="1" x14ac:dyDescent="0.2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</row>
    <row r="102" spans="1:26" ht="12.75" customHeight="1" x14ac:dyDescent="0.2">
      <c r="A102" s="142"/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</row>
    <row r="103" spans="1:26" ht="12.75" customHeight="1" x14ac:dyDescent="0.2">
      <c r="A103" s="142"/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</row>
    <row r="104" spans="1:26" ht="12.75" customHeight="1" x14ac:dyDescent="0.2">
      <c r="A104" s="142"/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</row>
    <row r="105" spans="1:26" ht="12.75" customHeight="1" x14ac:dyDescent="0.2">
      <c r="A105" s="142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</row>
    <row r="106" spans="1:26" ht="12.75" customHeight="1" x14ac:dyDescent="0.2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</row>
    <row r="107" spans="1:26" ht="12.75" customHeight="1" x14ac:dyDescent="0.2">
      <c r="A107" s="142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</row>
    <row r="108" spans="1:26" ht="12.75" customHeight="1" x14ac:dyDescent="0.2">
      <c r="A108" s="142"/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</row>
    <row r="109" spans="1:26" ht="12.75" customHeight="1" x14ac:dyDescent="0.2">
      <c r="A109" s="142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</row>
    <row r="110" spans="1:26" ht="12.75" customHeight="1" x14ac:dyDescent="0.2">
      <c r="A110" s="142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</row>
    <row r="111" spans="1:26" ht="12.75" customHeight="1" x14ac:dyDescent="0.2">
      <c r="A111" s="142"/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</row>
    <row r="112" spans="1:26" ht="12.75" customHeight="1" x14ac:dyDescent="0.2">
      <c r="A112" s="142"/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</row>
    <row r="113" spans="1:26" ht="12.75" customHeight="1" x14ac:dyDescent="0.2">
      <c r="A113" s="142"/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</row>
    <row r="114" spans="1:26" ht="12.75" customHeight="1" x14ac:dyDescent="0.2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</row>
    <row r="115" spans="1:26" ht="12.75" customHeight="1" x14ac:dyDescent="0.2">
      <c r="A115" s="142"/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</row>
    <row r="116" spans="1:26" ht="12.75" customHeight="1" x14ac:dyDescent="0.2">
      <c r="A116" s="142"/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</row>
    <row r="117" spans="1:26" ht="12.75" customHeight="1" x14ac:dyDescent="0.2">
      <c r="A117" s="142"/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</row>
    <row r="118" spans="1:26" ht="12.75" customHeight="1" x14ac:dyDescent="0.2">
      <c r="A118" s="142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</row>
    <row r="119" spans="1:26" ht="12.75" customHeight="1" x14ac:dyDescent="0.2">
      <c r="A119" s="142"/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</row>
    <row r="120" spans="1:26" ht="12.75" customHeight="1" x14ac:dyDescent="0.2">
      <c r="A120" s="142"/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</row>
    <row r="121" spans="1:26" ht="12.75" customHeight="1" x14ac:dyDescent="0.2">
      <c r="A121" s="142"/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</row>
    <row r="122" spans="1:26" ht="12.75" customHeight="1" x14ac:dyDescent="0.2">
      <c r="A122" s="142"/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</row>
    <row r="123" spans="1:26" ht="12.75" customHeight="1" x14ac:dyDescent="0.2">
      <c r="A123" s="142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</row>
    <row r="124" spans="1:26" ht="12.75" customHeight="1" x14ac:dyDescent="0.2">
      <c r="A124" s="142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</row>
    <row r="125" spans="1:26" ht="12.75" customHeight="1" x14ac:dyDescent="0.2">
      <c r="A125" s="142"/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</row>
    <row r="126" spans="1:26" ht="12.75" customHeight="1" x14ac:dyDescent="0.2">
      <c r="A126" s="142"/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</row>
    <row r="127" spans="1:26" ht="12.75" customHeight="1" x14ac:dyDescent="0.2">
      <c r="A127" s="142"/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</row>
    <row r="128" spans="1:26" ht="12.75" customHeight="1" x14ac:dyDescent="0.2">
      <c r="A128" s="142"/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</row>
    <row r="129" spans="1:26" ht="12.75" customHeight="1" x14ac:dyDescent="0.2">
      <c r="A129" s="142"/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</row>
    <row r="130" spans="1:26" ht="12.75" customHeight="1" x14ac:dyDescent="0.2">
      <c r="A130" s="142"/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</row>
    <row r="131" spans="1:26" ht="12.75" customHeight="1" x14ac:dyDescent="0.2">
      <c r="A131" s="142"/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</row>
    <row r="132" spans="1:26" ht="12.75" customHeight="1" x14ac:dyDescent="0.2">
      <c r="A132" s="142"/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</row>
    <row r="133" spans="1:26" ht="12.75" customHeight="1" x14ac:dyDescent="0.2">
      <c r="A133" s="142"/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</row>
    <row r="134" spans="1:26" ht="12.75" customHeight="1" x14ac:dyDescent="0.2">
      <c r="A134" s="142"/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</row>
    <row r="135" spans="1:26" ht="12.75" customHeight="1" x14ac:dyDescent="0.2">
      <c r="A135" s="142"/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</row>
    <row r="136" spans="1:26" ht="12.75" customHeight="1" x14ac:dyDescent="0.2">
      <c r="A136" s="142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</row>
    <row r="137" spans="1:26" ht="12.75" customHeight="1" x14ac:dyDescent="0.2">
      <c r="A137" s="142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</row>
    <row r="138" spans="1:26" ht="12.75" customHeight="1" x14ac:dyDescent="0.2">
      <c r="A138" s="142"/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</row>
    <row r="139" spans="1:26" ht="12.75" customHeight="1" x14ac:dyDescent="0.2">
      <c r="A139" s="142"/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</row>
    <row r="140" spans="1:26" ht="12.75" customHeight="1" x14ac:dyDescent="0.2">
      <c r="A140" s="142"/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</row>
    <row r="141" spans="1:26" ht="12.75" customHeight="1" x14ac:dyDescent="0.2">
      <c r="A141" s="142"/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</row>
    <row r="142" spans="1:26" ht="12.75" customHeight="1" x14ac:dyDescent="0.2">
      <c r="A142" s="142"/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</row>
    <row r="143" spans="1:26" ht="12.75" customHeight="1" x14ac:dyDescent="0.2">
      <c r="A143" s="142"/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</row>
    <row r="144" spans="1:26" ht="12.75" customHeight="1" x14ac:dyDescent="0.2">
      <c r="A144" s="142"/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</row>
    <row r="145" spans="1:26" ht="12.75" customHeight="1" x14ac:dyDescent="0.2">
      <c r="A145" s="142"/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</row>
    <row r="146" spans="1:26" ht="12.75" customHeight="1" x14ac:dyDescent="0.2">
      <c r="A146" s="142"/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</row>
    <row r="147" spans="1:26" ht="12.75" customHeight="1" x14ac:dyDescent="0.2">
      <c r="A147" s="142"/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</row>
    <row r="148" spans="1:26" ht="12.75" customHeight="1" x14ac:dyDescent="0.2">
      <c r="A148" s="142"/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</row>
    <row r="149" spans="1:26" ht="12.75" customHeight="1" x14ac:dyDescent="0.2">
      <c r="A149" s="142"/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</row>
    <row r="150" spans="1:26" ht="12.75" customHeight="1" x14ac:dyDescent="0.2">
      <c r="A150" s="142"/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</row>
    <row r="151" spans="1:26" ht="12.75" customHeight="1" x14ac:dyDescent="0.2">
      <c r="A151" s="142"/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</row>
    <row r="152" spans="1:26" ht="12.75" customHeight="1" x14ac:dyDescent="0.2">
      <c r="A152" s="142"/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</row>
    <row r="153" spans="1:26" ht="12.75" customHeight="1" x14ac:dyDescent="0.2">
      <c r="A153" s="142"/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</row>
    <row r="154" spans="1:26" ht="12.75" customHeight="1" x14ac:dyDescent="0.2">
      <c r="A154" s="142"/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</row>
    <row r="155" spans="1:26" ht="12.75" customHeight="1" x14ac:dyDescent="0.2">
      <c r="A155" s="142"/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</row>
    <row r="156" spans="1:26" ht="12.75" customHeight="1" x14ac:dyDescent="0.2">
      <c r="A156" s="142"/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</row>
    <row r="157" spans="1:26" ht="12.75" customHeight="1" x14ac:dyDescent="0.2">
      <c r="A157" s="142"/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</row>
    <row r="158" spans="1:26" ht="12.75" customHeight="1" x14ac:dyDescent="0.2">
      <c r="A158" s="142"/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</row>
    <row r="159" spans="1:26" ht="12.75" customHeight="1" x14ac:dyDescent="0.2">
      <c r="A159" s="142"/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</row>
    <row r="160" spans="1:26" ht="12.75" customHeight="1" x14ac:dyDescent="0.2">
      <c r="A160" s="142"/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</row>
    <row r="161" spans="1:26" ht="12.75" customHeight="1" x14ac:dyDescent="0.2">
      <c r="A161" s="142"/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</row>
    <row r="162" spans="1:26" ht="12.75" customHeight="1" x14ac:dyDescent="0.2">
      <c r="A162" s="142"/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</row>
    <row r="163" spans="1:26" ht="12.75" customHeight="1" x14ac:dyDescent="0.2">
      <c r="A163" s="142"/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</row>
    <row r="164" spans="1:26" ht="12.75" customHeight="1" x14ac:dyDescent="0.2">
      <c r="A164" s="142"/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</row>
    <row r="165" spans="1:26" ht="12.75" customHeight="1" x14ac:dyDescent="0.2">
      <c r="A165" s="142"/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</row>
    <row r="166" spans="1:26" ht="12.75" customHeight="1" x14ac:dyDescent="0.2">
      <c r="A166" s="142"/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</row>
    <row r="167" spans="1:26" ht="12.75" customHeight="1" x14ac:dyDescent="0.2">
      <c r="A167" s="142"/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</row>
    <row r="168" spans="1:26" ht="12.75" customHeight="1" x14ac:dyDescent="0.2">
      <c r="A168" s="142"/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</row>
    <row r="169" spans="1:26" ht="12.75" customHeight="1" x14ac:dyDescent="0.2">
      <c r="A169" s="142"/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</row>
    <row r="170" spans="1:26" ht="12.75" customHeight="1" x14ac:dyDescent="0.2">
      <c r="A170" s="142"/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</row>
    <row r="171" spans="1:26" ht="12.75" customHeight="1" x14ac:dyDescent="0.2">
      <c r="A171" s="142"/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</row>
    <row r="172" spans="1:26" ht="12.75" customHeight="1" x14ac:dyDescent="0.2">
      <c r="A172" s="142"/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</row>
    <row r="173" spans="1:26" ht="12.75" customHeight="1" x14ac:dyDescent="0.2">
      <c r="A173" s="142"/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</row>
    <row r="174" spans="1:26" ht="12.75" customHeight="1" x14ac:dyDescent="0.2">
      <c r="A174" s="142"/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</row>
    <row r="175" spans="1:26" ht="12.75" customHeight="1" x14ac:dyDescent="0.2">
      <c r="A175" s="142"/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</row>
    <row r="176" spans="1:26" ht="12.75" customHeight="1" x14ac:dyDescent="0.2">
      <c r="A176" s="142"/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</row>
    <row r="177" spans="1:26" ht="12.75" customHeight="1" x14ac:dyDescent="0.2">
      <c r="A177" s="142"/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</row>
    <row r="178" spans="1:26" ht="12.75" customHeight="1" x14ac:dyDescent="0.2">
      <c r="A178" s="142"/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</row>
    <row r="179" spans="1:26" ht="12.75" customHeight="1" x14ac:dyDescent="0.2">
      <c r="A179" s="142"/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</row>
    <row r="180" spans="1:26" ht="12.75" customHeight="1" x14ac:dyDescent="0.2">
      <c r="A180" s="142"/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</row>
    <row r="181" spans="1:26" ht="12.75" customHeight="1" x14ac:dyDescent="0.2">
      <c r="A181" s="142"/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</row>
    <row r="182" spans="1:26" ht="12.75" customHeight="1" x14ac:dyDescent="0.2">
      <c r="A182" s="142"/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</row>
    <row r="183" spans="1:26" ht="12.75" customHeight="1" x14ac:dyDescent="0.2">
      <c r="A183" s="142"/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</row>
    <row r="184" spans="1:26" ht="12.75" customHeight="1" x14ac:dyDescent="0.2">
      <c r="A184" s="142"/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</row>
    <row r="185" spans="1:26" ht="12.75" customHeight="1" x14ac:dyDescent="0.2">
      <c r="A185" s="142"/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</row>
    <row r="186" spans="1:26" ht="12.75" customHeight="1" x14ac:dyDescent="0.2">
      <c r="A186" s="142"/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</row>
    <row r="187" spans="1:26" ht="12.75" customHeight="1" x14ac:dyDescent="0.2">
      <c r="A187" s="142"/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</row>
    <row r="188" spans="1:26" ht="12.75" customHeight="1" x14ac:dyDescent="0.2">
      <c r="A188" s="142"/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</row>
    <row r="189" spans="1:26" ht="12.75" customHeight="1" x14ac:dyDescent="0.2">
      <c r="A189" s="142"/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</row>
    <row r="190" spans="1:26" ht="12.75" customHeight="1" x14ac:dyDescent="0.2">
      <c r="A190" s="142"/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</row>
    <row r="191" spans="1:26" ht="12.75" customHeight="1" x14ac:dyDescent="0.2">
      <c r="A191" s="142"/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</row>
    <row r="192" spans="1:26" ht="12.75" customHeight="1" x14ac:dyDescent="0.2">
      <c r="A192" s="142"/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</row>
    <row r="193" spans="1:26" ht="12.75" customHeight="1" x14ac:dyDescent="0.2">
      <c r="A193" s="142"/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</row>
    <row r="194" spans="1:26" ht="12.75" customHeight="1" x14ac:dyDescent="0.2">
      <c r="A194" s="142"/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</row>
    <row r="195" spans="1:26" ht="12.75" customHeight="1" x14ac:dyDescent="0.2">
      <c r="A195" s="142"/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</row>
    <row r="196" spans="1:26" ht="12.75" customHeight="1" x14ac:dyDescent="0.2">
      <c r="A196" s="142"/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</row>
    <row r="197" spans="1:26" ht="12.75" customHeight="1" x14ac:dyDescent="0.2">
      <c r="A197" s="142"/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</row>
    <row r="198" spans="1:26" ht="12.75" customHeight="1" x14ac:dyDescent="0.2">
      <c r="A198" s="142"/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</row>
    <row r="199" spans="1:26" ht="12.75" customHeight="1" x14ac:dyDescent="0.2">
      <c r="A199" s="142"/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</row>
    <row r="200" spans="1:26" ht="12.75" customHeight="1" x14ac:dyDescent="0.2">
      <c r="A200" s="142"/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</row>
    <row r="201" spans="1:26" ht="12.75" customHeight="1" x14ac:dyDescent="0.2">
      <c r="A201" s="142"/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</row>
    <row r="202" spans="1:26" ht="12.75" customHeight="1" x14ac:dyDescent="0.2">
      <c r="A202" s="142"/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</row>
    <row r="203" spans="1:26" ht="12.75" customHeight="1" x14ac:dyDescent="0.2">
      <c r="A203" s="142"/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</row>
    <row r="204" spans="1:26" ht="12.75" customHeight="1" x14ac:dyDescent="0.2">
      <c r="A204" s="142"/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</row>
    <row r="205" spans="1:26" ht="12.75" customHeight="1" x14ac:dyDescent="0.2">
      <c r="A205" s="142"/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</row>
    <row r="206" spans="1:26" ht="12.75" customHeight="1" x14ac:dyDescent="0.2">
      <c r="A206" s="142"/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</row>
    <row r="207" spans="1:26" ht="12.75" customHeight="1" x14ac:dyDescent="0.2">
      <c r="A207" s="142"/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</row>
    <row r="208" spans="1:26" ht="12.75" customHeight="1" x14ac:dyDescent="0.2">
      <c r="A208" s="142"/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</row>
    <row r="209" spans="1:26" ht="12.75" customHeight="1" x14ac:dyDescent="0.2">
      <c r="A209" s="142"/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</row>
    <row r="210" spans="1:26" ht="12.75" customHeight="1" x14ac:dyDescent="0.2">
      <c r="A210" s="142"/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</row>
    <row r="211" spans="1:26" ht="12.75" customHeight="1" x14ac:dyDescent="0.2">
      <c r="A211" s="142"/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</row>
    <row r="212" spans="1:26" ht="12.75" customHeight="1" x14ac:dyDescent="0.2">
      <c r="A212" s="142"/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</row>
    <row r="213" spans="1:26" ht="12.75" customHeight="1" x14ac:dyDescent="0.2">
      <c r="A213" s="142"/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</row>
    <row r="214" spans="1:26" ht="12.75" customHeight="1" x14ac:dyDescent="0.2">
      <c r="A214" s="142"/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</row>
    <row r="215" spans="1:26" ht="12.75" customHeight="1" x14ac:dyDescent="0.2">
      <c r="A215" s="142"/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</row>
    <row r="216" spans="1:26" ht="12.75" customHeight="1" x14ac:dyDescent="0.2">
      <c r="A216" s="142"/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</row>
    <row r="217" spans="1:26" ht="12.75" customHeight="1" x14ac:dyDescent="0.2">
      <c r="A217" s="142"/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</row>
    <row r="218" spans="1:26" ht="12.75" customHeight="1" x14ac:dyDescent="0.2">
      <c r="A218" s="142"/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</row>
    <row r="219" spans="1:26" ht="12.75" customHeight="1" x14ac:dyDescent="0.2">
      <c r="A219" s="142"/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</row>
    <row r="220" spans="1:26" ht="12.75" customHeight="1" x14ac:dyDescent="0.2">
      <c r="A220" s="142"/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</row>
    <row r="221" spans="1:26" ht="12.75" customHeight="1" x14ac:dyDescent="0.2">
      <c r="A221" s="142"/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</row>
    <row r="222" spans="1:26" ht="12.75" customHeight="1" x14ac:dyDescent="0.2">
      <c r="A222" s="142"/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</row>
    <row r="223" spans="1:26" ht="12.75" customHeight="1" x14ac:dyDescent="0.2">
      <c r="A223" s="142"/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</row>
    <row r="224" spans="1:26" ht="12.75" customHeight="1" x14ac:dyDescent="0.2">
      <c r="A224" s="142"/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</row>
    <row r="225" spans="1:26" ht="12.75" customHeight="1" x14ac:dyDescent="0.2">
      <c r="A225" s="142"/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</row>
    <row r="226" spans="1:26" ht="12.75" customHeight="1" x14ac:dyDescent="0.2">
      <c r="A226" s="142"/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</row>
    <row r="227" spans="1:26" ht="12.75" customHeight="1" x14ac:dyDescent="0.2">
      <c r="A227" s="142"/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</row>
    <row r="228" spans="1:26" ht="12.75" customHeight="1" x14ac:dyDescent="0.2">
      <c r="A228" s="142"/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</row>
    <row r="229" spans="1:26" ht="12.75" customHeight="1" x14ac:dyDescent="0.2">
      <c r="A229" s="142"/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</row>
    <row r="230" spans="1:26" ht="12.75" customHeight="1" x14ac:dyDescent="0.2">
      <c r="A230" s="142"/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</row>
    <row r="231" spans="1:26" ht="12.75" customHeight="1" x14ac:dyDescent="0.2">
      <c r="A231" s="142"/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</row>
    <row r="232" spans="1:26" ht="12.75" customHeight="1" x14ac:dyDescent="0.2">
      <c r="A232" s="142"/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</row>
    <row r="233" spans="1:26" ht="12.75" customHeight="1" x14ac:dyDescent="0.2">
      <c r="A233" s="142"/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</row>
    <row r="234" spans="1:26" ht="12.75" customHeight="1" x14ac:dyDescent="0.2">
      <c r="A234" s="142"/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</row>
    <row r="235" spans="1:26" ht="12.75" customHeight="1" x14ac:dyDescent="0.2">
      <c r="A235" s="142"/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</row>
    <row r="236" spans="1:26" ht="12.75" customHeight="1" x14ac:dyDescent="0.2">
      <c r="A236" s="142"/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</row>
    <row r="237" spans="1:26" ht="12.75" customHeight="1" x14ac:dyDescent="0.2">
      <c r="A237" s="142"/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</row>
    <row r="238" spans="1:26" ht="12.75" customHeight="1" x14ac:dyDescent="0.2">
      <c r="A238" s="142"/>
      <c r="B238" s="142"/>
      <c r="C238" s="142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</row>
    <row r="239" spans="1:26" ht="12.75" customHeight="1" x14ac:dyDescent="0.2">
      <c r="A239" s="142"/>
      <c r="B239" s="142"/>
      <c r="C239" s="142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</row>
    <row r="240" spans="1:26" ht="12.75" customHeight="1" x14ac:dyDescent="0.2">
      <c r="A240" s="142"/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</row>
    <row r="241" spans="1:26" ht="12.75" customHeight="1" x14ac:dyDescent="0.2">
      <c r="A241" s="142"/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</row>
    <row r="242" spans="1:26" ht="12.75" customHeight="1" x14ac:dyDescent="0.2">
      <c r="A242" s="142"/>
      <c r="B242" s="142"/>
      <c r="C242" s="142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</row>
    <row r="243" spans="1:26" ht="12.75" customHeight="1" x14ac:dyDescent="0.2">
      <c r="A243" s="142"/>
      <c r="B243" s="142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</row>
    <row r="244" spans="1:26" ht="12.75" customHeight="1" x14ac:dyDescent="0.2">
      <c r="A244" s="142"/>
      <c r="B244" s="142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</row>
    <row r="245" spans="1:26" ht="12.75" customHeight="1" x14ac:dyDescent="0.2">
      <c r="A245" s="142"/>
      <c r="B245" s="142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</row>
    <row r="246" spans="1:26" ht="12.75" customHeight="1" x14ac:dyDescent="0.2">
      <c r="A246" s="142"/>
      <c r="B246" s="142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</row>
    <row r="247" spans="1:26" ht="12.75" customHeight="1" x14ac:dyDescent="0.2">
      <c r="A247" s="142"/>
      <c r="B247" s="142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</row>
    <row r="248" spans="1:26" ht="12.75" customHeight="1" x14ac:dyDescent="0.2">
      <c r="A248" s="142"/>
      <c r="B248" s="142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</row>
    <row r="249" spans="1:26" ht="12.75" customHeight="1" x14ac:dyDescent="0.2">
      <c r="A249" s="142"/>
      <c r="B249" s="142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</row>
    <row r="250" spans="1:26" ht="12.75" customHeight="1" x14ac:dyDescent="0.2">
      <c r="A250" s="142"/>
      <c r="B250" s="142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</row>
    <row r="251" spans="1:26" ht="12.75" customHeight="1" x14ac:dyDescent="0.2">
      <c r="A251" s="142"/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</row>
    <row r="252" spans="1:26" ht="12.75" customHeight="1" x14ac:dyDescent="0.2">
      <c r="A252" s="142"/>
      <c r="B252" s="142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</row>
    <row r="253" spans="1:26" ht="12.75" customHeight="1" x14ac:dyDescent="0.2">
      <c r="A253" s="142"/>
      <c r="B253" s="142"/>
      <c r="C253" s="142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</row>
    <row r="254" spans="1:26" ht="12.75" customHeight="1" x14ac:dyDescent="0.2">
      <c r="A254" s="142"/>
      <c r="B254" s="142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</row>
    <row r="255" spans="1:26" ht="12.75" customHeight="1" x14ac:dyDescent="0.2">
      <c r="A255" s="142"/>
      <c r="B255" s="142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</row>
    <row r="256" spans="1:26" ht="12.75" customHeight="1" x14ac:dyDescent="0.2">
      <c r="A256" s="142"/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</row>
    <row r="257" spans="1:26" ht="12.75" customHeight="1" x14ac:dyDescent="0.2">
      <c r="A257" s="142"/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</row>
    <row r="258" spans="1:26" ht="12.75" customHeight="1" x14ac:dyDescent="0.2">
      <c r="A258" s="142"/>
      <c r="B258" s="142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</row>
    <row r="259" spans="1:26" ht="12.75" customHeight="1" x14ac:dyDescent="0.2">
      <c r="A259" s="142"/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</row>
    <row r="260" spans="1:26" ht="12.75" customHeight="1" x14ac:dyDescent="0.2">
      <c r="A260" s="142"/>
      <c r="B260" s="142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</row>
    <row r="261" spans="1:26" ht="12.75" customHeight="1" x14ac:dyDescent="0.2">
      <c r="A261" s="142"/>
      <c r="B261" s="142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</row>
    <row r="262" spans="1:26" ht="12.75" customHeight="1" x14ac:dyDescent="0.2">
      <c r="A262" s="142"/>
      <c r="B262" s="142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</row>
    <row r="263" spans="1:26" ht="12.75" customHeight="1" x14ac:dyDescent="0.2">
      <c r="A263" s="142"/>
      <c r="B263" s="142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</row>
    <row r="264" spans="1:26" ht="12.75" customHeight="1" x14ac:dyDescent="0.2">
      <c r="A264" s="142"/>
      <c r="B264" s="142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</row>
    <row r="265" spans="1:26" ht="12.75" customHeight="1" x14ac:dyDescent="0.2">
      <c r="A265" s="142"/>
      <c r="B265" s="142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</row>
    <row r="266" spans="1:26" ht="12.75" customHeight="1" x14ac:dyDescent="0.2">
      <c r="A266" s="142"/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</row>
    <row r="267" spans="1:26" ht="12.75" customHeight="1" x14ac:dyDescent="0.2">
      <c r="A267" s="142"/>
      <c r="B267" s="142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</row>
    <row r="268" spans="1:26" ht="12.75" customHeight="1" x14ac:dyDescent="0.2">
      <c r="A268" s="142"/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</row>
    <row r="269" spans="1:26" ht="12.75" customHeight="1" x14ac:dyDescent="0.2">
      <c r="A269" s="142"/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</row>
    <row r="270" spans="1:26" ht="12.75" customHeight="1" x14ac:dyDescent="0.2">
      <c r="A270" s="142"/>
      <c r="B270" s="142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</row>
    <row r="271" spans="1:26" ht="12.75" customHeight="1" x14ac:dyDescent="0.2">
      <c r="A271" s="142"/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</row>
    <row r="272" spans="1:26" ht="12.75" customHeight="1" x14ac:dyDescent="0.2">
      <c r="A272" s="142"/>
      <c r="B272" s="142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</row>
    <row r="273" spans="1:26" ht="12.75" customHeight="1" x14ac:dyDescent="0.2">
      <c r="A273" s="142"/>
      <c r="B273" s="142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</row>
    <row r="274" spans="1:26" ht="12.75" customHeight="1" x14ac:dyDescent="0.2">
      <c r="A274" s="142"/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</row>
    <row r="275" spans="1:26" ht="12.75" customHeight="1" x14ac:dyDescent="0.2">
      <c r="A275" s="142"/>
      <c r="B275" s="142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</row>
    <row r="276" spans="1:26" ht="12.75" customHeight="1" x14ac:dyDescent="0.2">
      <c r="A276" s="142"/>
      <c r="B276" s="142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</row>
    <row r="277" spans="1:26" ht="12.75" customHeight="1" x14ac:dyDescent="0.2">
      <c r="A277" s="142"/>
      <c r="B277" s="142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</row>
    <row r="278" spans="1:26" ht="12.75" customHeight="1" x14ac:dyDescent="0.2">
      <c r="A278" s="142"/>
      <c r="B278" s="142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</row>
    <row r="279" spans="1:26" ht="12.75" customHeight="1" x14ac:dyDescent="0.2">
      <c r="A279" s="142"/>
      <c r="B279" s="142"/>
      <c r="C279" s="142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</row>
    <row r="280" spans="1:26" ht="12.75" customHeight="1" x14ac:dyDescent="0.2">
      <c r="A280" s="142"/>
      <c r="B280" s="142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</row>
    <row r="281" spans="1:26" ht="12.75" customHeight="1" x14ac:dyDescent="0.2">
      <c r="A281" s="142"/>
      <c r="B281" s="142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</row>
    <row r="282" spans="1:26" ht="12.75" customHeight="1" x14ac:dyDescent="0.2">
      <c r="A282" s="142"/>
      <c r="B282" s="142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</row>
    <row r="283" spans="1:26" ht="12.75" customHeight="1" x14ac:dyDescent="0.2">
      <c r="A283" s="142"/>
      <c r="B283" s="142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</row>
    <row r="284" spans="1:26" ht="12.75" customHeight="1" x14ac:dyDescent="0.2">
      <c r="A284" s="142"/>
      <c r="B284" s="142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</row>
    <row r="285" spans="1:26" ht="12.75" customHeight="1" x14ac:dyDescent="0.2">
      <c r="A285" s="142"/>
      <c r="B285" s="142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</row>
    <row r="286" spans="1:26" ht="12.75" customHeight="1" x14ac:dyDescent="0.2">
      <c r="A286" s="142"/>
      <c r="B286" s="142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</row>
    <row r="287" spans="1:26" ht="12.75" customHeight="1" x14ac:dyDescent="0.2">
      <c r="A287" s="142"/>
      <c r="B287" s="142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</row>
    <row r="288" spans="1:26" ht="12.75" customHeight="1" x14ac:dyDescent="0.2">
      <c r="A288" s="142"/>
      <c r="B288" s="142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</row>
    <row r="289" spans="1:26" ht="12.75" customHeight="1" x14ac:dyDescent="0.2">
      <c r="A289" s="142"/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</row>
    <row r="290" spans="1:26" ht="12.75" customHeight="1" x14ac:dyDescent="0.2">
      <c r="A290" s="142"/>
      <c r="B290" s="142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</row>
    <row r="291" spans="1:26" ht="12.75" customHeight="1" x14ac:dyDescent="0.2">
      <c r="A291" s="142"/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</row>
    <row r="292" spans="1:26" ht="12.75" customHeight="1" x14ac:dyDescent="0.2">
      <c r="A292" s="142"/>
      <c r="B292" s="142"/>
      <c r="C292" s="142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</row>
    <row r="293" spans="1:26" ht="12.75" customHeight="1" x14ac:dyDescent="0.2">
      <c r="A293" s="142"/>
      <c r="B293" s="142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</row>
    <row r="294" spans="1:26" ht="12.75" customHeight="1" x14ac:dyDescent="0.2">
      <c r="A294" s="142"/>
      <c r="B294" s="142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</row>
    <row r="295" spans="1:26" ht="12.75" customHeight="1" x14ac:dyDescent="0.2">
      <c r="A295" s="142"/>
      <c r="B295" s="142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</row>
    <row r="296" spans="1:26" ht="12.75" customHeight="1" x14ac:dyDescent="0.2">
      <c r="A296" s="142"/>
      <c r="B296" s="142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</row>
    <row r="297" spans="1:26" ht="12.75" customHeight="1" x14ac:dyDescent="0.2">
      <c r="A297" s="142"/>
      <c r="B297" s="142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</row>
    <row r="298" spans="1:26" ht="12.75" customHeight="1" x14ac:dyDescent="0.2">
      <c r="A298" s="142"/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</row>
    <row r="299" spans="1:26" ht="12.75" customHeight="1" x14ac:dyDescent="0.2">
      <c r="A299" s="142"/>
      <c r="B299" s="142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</row>
    <row r="300" spans="1:26" ht="12.75" customHeight="1" x14ac:dyDescent="0.2">
      <c r="A300" s="142"/>
      <c r="B300" s="142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</row>
    <row r="301" spans="1:26" ht="12.75" customHeight="1" x14ac:dyDescent="0.2">
      <c r="A301" s="142"/>
      <c r="B301" s="142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</row>
    <row r="302" spans="1:26" ht="12.75" customHeight="1" x14ac:dyDescent="0.2">
      <c r="A302" s="142"/>
      <c r="B302" s="142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</row>
    <row r="303" spans="1:26" ht="12.75" customHeight="1" x14ac:dyDescent="0.2">
      <c r="A303" s="142"/>
      <c r="B303" s="142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</row>
    <row r="304" spans="1:26" ht="12.75" customHeight="1" x14ac:dyDescent="0.2">
      <c r="A304" s="142"/>
      <c r="B304" s="142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</row>
    <row r="305" spans="1:26" ht="12.75" customHeight="1" x14ac:dyDescent="0.2">
      <c r="A305" s="142"/>
      <c r="B305" s="142"/>
      <c r="C305" s="142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</row>
    <row r="306" spans="1:26" ht="12.75" customHeight="1" x14ac:dyDescent="0.2">
      <c r="A306" s="142"/>
      <c r="B306" s="142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</row>
    <row r="307" spans="1:26" ht="12.75" customHeight="1" x14ac:dyDescent="0.2">
      <c r="A307" s="142"/>
      <c r="B307" s="142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</row>
    <row r="308" spans="1:26" ht="12.75" customHeight="1" x14ac:dyDescent="0.2">
      <c r="A308" s="142"/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</row>
    <row r="309" spans="1:26" ht="12.75" customHeight="1" x14ac:dyDescent="0.2">
      <c r="A309" s="142"/>
      <c r="B309" s="142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</row>
    <row r="310" spans="1:26" ht="12.75" customHeight="1" x14ac:dyDescent="0.2">
      <c r="A310" s="142"/>
      <c r="B310" s="142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</row>
    <row r="311" spans="1:26" ht="12.75" customHeight="1" x14ac:dyDescent="0.2">
      <c r="A311" s="142"/>
      <c r="B311" s="142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</row>
    <row r="312" spans="1:26" ht="12.75" customHeight="1" x14ac:dyDescent="0.2">
      <c r="A312" s="142"/>
      <c r="B312" s="142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</row>
    <row r="313" spans="1:26" ht="12.75" customHeight="1" x14ac:dyDescent="0.2">
      <c r="A313" s="142"/>
      <c r="B313" s="142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</row>
    <row r="314" spans="1:26" ht="12.75" customHeight="1" x14ac:dyDescent="0.2">
      <c r="A314" s="142"/>
      <c r="B314" s="142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</row>
    <row r="315" spans="1:26" ht="12.75" customHeight="1" x14ac:dyDescent="0.2">
      <c r="A315" s="142"/>
      <c r="B315" s="142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</row>
    <row r="316" spans="1:26" ht="12.75" customHeight="1" x14ac:dyDescent="0.2">
      <c r="A316" s="142"/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</row>
    <row r="317" spans="1:26" ht="12.75" customHeight="1" x14ac:dyDescent="0.2">
      <c r="A317" s="142"/>
      <c r="B317" s="142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</row>
    <row r="318" spans="1:26" ht="12.75" customHeight="1" x14ac:dyDescent="0.2">
      <c r="A318" s="142"/>
      <c r="B318" s="142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</row>
    <row r="319" spans="1:26" ht="12.75" customHeight="1" x14ac:dyDescent="0.2">
      <c r="A319" s="142"/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</row>
    <row r="320" spans="1:26" ht="12.75" customHeight="1" x14ac:dyDescent="0.2">
      <c r="A320" s="142"/>
      <c r="B320" s="142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</row>
    <row r="321" spans="1:26" ht="12.75" customHeight="1" x14ac:dyDescent="0.2">
      <c r="A321" s="142"/>
      <c r="B321" s="142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</row>
    <row r="322" spans="1:26" ht="12.75" customHeight="1" x14ac:dyDescent="0.2">
      <c r="A322" s="142"/>
      <c r="B322" s="142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</row>
    <row r="323" spans="1:26" ht="12.75" customHeight="1" x14ac:dyDescent="0.2">
      <c r="A323" s="142"/>
      <c r="B323" s="142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</row>
    <row r="324" spans="1:26" ht="12.75" customHeight="1" x14ac:dyDescent="0.2">
      <c r="A324" s="142"/>
      <c r="B324" s="142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</row>
    <row r="325" spans="1:26" ht="12.75" customHeight="1" x14ac:dyDescent="0.2">
      <c r="A325" s="142"/>
      <c r="B325" s="142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</row>
    <row r="326" spans="1:26" ht="12.75" customHeight="1" x14ac:dyDescent="0.2">
      <c r="A326" s="142"/>
      <c r="B326" s="142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</row>
    <row r="327" spans="1:26" ht="12.75" customHeight="1" x14ac:dyDescent="0.2">
      <c r="A327" s="142"/>
      <c r="B327" s="142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</row>
    <row r="328" spans="1:26" ht="12.75" customHeight="1" x14ac:dyDescent="0.2">
      <c r="A328" s="142"/>
      <c r="B328" s="142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</row>
    <row r="329" spans="1:26" ht="12.75" customHeight="1" x14ac:dyDescent="0.2">
      <c r="A329" s="142"/>
      <c r="B329" s="142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</row>
    <row r="330" spans="1:26" ht="12.75" customHeight="1" x14ac:dyDescent="0.2">
      <c r="A330" s="142"/>
      <c r="B330" s="142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</row>
    <row r="331" spans="1:26" ht="12.75" customHeight="1" x14ac:dyDescent="0.2">
      <c r="A331" s="142"/>
      <c r="B331" s="142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</row>
    <row r="332" spans="1:26" ht="12.75" customHeight="1" x14ac:dyDescent="0.2">
      <c r="A332" s="142"/>
      <c r="B332" s="142"/>
      <c r="C332" s="142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</row>
    <row r="333" spans="1:26" ht="12.75" customHeight="1" x14ac:dyDescent="0.2">
      <c r="A333" s="142"/>
      <c r="B333" s="142"/>
      <c r="C333" s="142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</row>
    <row r="334" spans="1:26" ht="12.75" customHeight="1" x14ac:dyDescent="0.2">
      <c r="A334" s="142"/>
      <c r="B334" s="142"/>
      <c r="C334" s="142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</row>
    <row r="335" spans="1:26" ht="12.75" customHeight="1" x14ac:dyDescent="0.2">
      <c r="A335" s="142"/>
      <c r="B335" s="142"/>
      <c r="C335" s="142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</row>
    <row r="336" spans="1:26" ht="12.75" customHeight="1" x14ac:dyDescent="0.2">
      <c r="A336" s="142"/>
      <c r="B336" s="142"/>
      <c r="C336" s="142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</row>
    <row r="337" spans="1:26" ht="12.75" customHeight="1" x14ac:dyDescent="0.2">
      <c r="A337" s="142"/>
      <c r="B337" s="142"/>
      <c r="C337" s="142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</row>
    <row r="338" spans="1:26" ht="12.75" customHeight="1" x14ac:dyDescent="0.2">
      <c r="A338" s="142"/>
      <c r="B338" s="142"/>
      <c r="C338" s="142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</row>
    <row r="339" spans="1:26" ht="12.75" customHeight="1" x14ac:dyDescent="0.2">
      <c r="A339" s="142"/>
      <c r="B339" s="142"/>
      <c r="C339" s="142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</row>
    <row r="340" spans="1:26" ht="12.75" customHeight="1" x14ac:dyDescent="0.2">
      <c r="A340" s="142"/>
      <c r="B340" s="142"/>
      <c r="C340" s="142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</row>
    <row r="341" spans="1:26" ht="12.75" customHeight="1" x14ac:dyDescent="0.2">
      <c r="A341" s="142"/>
      <c r="B341" s="142"/>
      <c r="C341" s="142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</row>
    <row r="342" spans="1:26" ht="12.75" customHeight="1" x14ac:dyDescent="0.2">
      <c r="A342" s="142"/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</row>
    <row r="343" spans="1:26" ht="12.75" customHeight="1" x14ac:dyDescent="0.2">
      <c r="A343" s="142"/>
      <c r="B343" s="142"/>
      <c r="C343" s="142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</row>
    <row r="344" spans="1:26" ht="12.75" customHeight="1" x14ac:dyDescent="0.2">
      <c r="A344" s="142"/>
      <c r="B344" s="142"/>
      <c r="C344" s="142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</row>
    <row r="345" spans="1:26" ht="12.75" customHeight="1" x14ac:dyDescent="0.2">
      <c r="A345" s="142"/>
      <c r="B345" s="142"/>
      <c r="C345" s="142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</row>
    <row r="346" spans="1:26" ht="12.75" customHeight="1" x14ac:dyDescent="0.2">
      <c r="A346" s="142"/>
      <c r="B346" s="142"/>
      <c r="C346" s="142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</row>
    <row r="347" spans="1:26" ht="12.75" customHeight="1" x14ac:dyDescent="0.2">
      <c r="A347" s="142"/>
      <c r="B347" s="142"/>
      <c r="C347" s="142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</row>
    <row r="348" spans="1:26" ht="12.75" customHeight="1" x14ac:dyDescent="0.2">
      <c r="A348" s="142"/>
      <c r="B348" s="142"/>
      <c r="C348" s="142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</row>
    <row r="349" spans="1:26" ht="12.75" customHeight="1" x14ac:dyDescent="0.2">
      <c r="A349" s="142"/>
      <c r="B349" s="142"/>
      <c r="C349" s="142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</row>
    <row r="350" spans="1:26" ht="12.75" customHeight="1" x14ac:dyDescent="0.2">
      <c r="A350" s="142"/>
      <c r="B350" s="142"/>
      <c r="C350" s="142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</row>
    <row r="351" spans="1:26" ht="12.75" customHeight="1" x14ac:dyDescent="0.2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</row>
    <row r="352" spans="1:26" ht="12.75" customHeight="1" x14ac:dyDescent="0.2">
      <c r="A352" s="142"/>
      <c r="B352" s="142"/>
      <c r="C352" s="142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</row>
    <row r="353" spans="1:26" ht="12.75" customHeight="1" x14ac:dyDescent="0.2">
      <c r="A353" s="142"/>
      <c r="B353" s="142"/>
      <c r="C353" s="142"/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</row>
    <row r="354" spans="1:26" ht="12.75" customHeight="1" x14ac:dyDescent="0.2">
      <c r="A354" s="142"/>
      <c r="B354" s="142"/>
      <c r="C354" s="142"/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</row>
    <row r="355" spans="1:26" ht="12.75" customHeight="1" x14ac:dyDescent="0.2">
      <c r="A355" s="142"/>
      <c r="B355" s="142"/>
      <c r="C355" s="142"/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</row>
    <row r="356" spans="1:26" ht="12.75" customHeight="1" x14ac:dyDescent="0.2">
      <c r="A356" s="142"/>
      <c r="B356" s="142"/>
      <c r="C356" s="142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</row>
    <row r="357" spans="1:26" ht="12.75" customHeight="1" x14ac:dyDescent="0.2">
      <c r="A357" s="142"/>
      <c r="B357" s="142"/>
      <c r="C357" s="142"/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</row>
    <row r="358" spans="1:26" ht="12.75" customHeight="1" x14ac:dyDescent="0.2">
      <c r="A358" s="142"/>
      <c r="B358" s="142"/>
      <c r="C358" s="142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</row>
    <row r="359" spans="1:26" ht="12.75" customHeight="1" x14ac:dyDescent="0.2">
      <c r="A359" s="142"/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</row>
    <row r="360" spans="1:26" ht="12.75" customHeight="1" x14ac:dyDescent="0.2">
      <c r="A360" s="142"/>
      <c r="B360" s="142"/>
      <c r="C360" s="142"/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</row>
    <row r="361" spans="1:26" ht="12.75" customHeight="1" x14ac:dyDescent="0.2">
      <c r="A361" s="142"/>
      <c r="B361" s="142"/>
      <c r="C361" s="142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</row>
    <row r="362" spans="1:26" ht="12.75" customHeight="1" x14ac:dyDescent="0.2">
      <c r="A362" s="142"/>
      <c r="B362" s="142"/>
      <c r="C362" s="142"/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</row>
    <row r="363" spans="1:26" ht="12.75" customHeight="1" x14ac:dyDescent="0.2">
      <c r="A363" s="142"/>
      <c r="B363" s="142"/>
      <c r="C363" s="142"/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</row>
    <row r="364" spans="1:26" ht="12.75" customHeight="1" x14ac:dyDescent="0.2">
      <c r="A364" s="142"/>
      <c r="B364" s="142"/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</row>
    <row r="365" spans="1:26" ht="12.75" customHeight="1" x14ac:dyDescent="0.2">
      <c r="A365" s="142"/>
      <c r="B365" s="142"/>
      <c r="C365" s="142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</row>
    <row r="366" spans="1:26" ht="12.75" customHeight="1" x14ac:dyDescent="0.2">
      <c r="A366" s="142"/>
      <c r="B366" s="142"/>
      <c r="C366" s="142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</row>
    <row r="367" spans="1:26" ht="12.75" customHeight="1" x14ac:dyDescent="0.2">
      <c r="A367" s="142"/>
      <c r="B367" s="142"/>
      <c r="C367" s="142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</row>
    <row r="368" spans="1:26" ht="12.75" customHeight="1" x14ac:dyDescent="0.2">
      <c r="A368" s="142"/>
      <c r="B368" s="142"/>
      <c r="C368" s="142"/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</row>
    <row r="369" spans="1:26" ht="12.75" customHeight="1" x14ac:dyDescent="0.2">
      <c r="A369" s="142"/>
      <c r="B369" s="142"/>
      <c r="C369" s="142"/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</row>
    <row r="370" spans="1:26" ht="12.75" customHeight="1" x14ac:dyDescent="0.2">
      <c r="A370" s="142"/>
      <c r="B370" s="142"/>
      <c r="C370" s="142"/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2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</row>
    <row r="371" spans="1:26" ht="12.75" customHeight="1" x14ac:dyDescent="0.2">
      <c r="A371" s="142"/>
      <c r="B371" s="142"/>
      <c r="C371" s="142"/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</row>
    <row r="372" spans="1:26" ht="12.75" customHeight="1" x14ac:dyDescent="0.2">
      <c r="A372" s="142"/>
      <c r="B372" s="142"/>
      <c r="C372" s="142"/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</row>
    <row r="373" spans="1:26" ht="12.75" customHeight="1" x14ac:dyDescent="0.2">
      <c r="A373" s="142"/>
      <c r="B373" s="142"/>
      <c r="C373" s="142"/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2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</row>
    <row r="374" spans="1:26" ht="12.75" customHeight="1" x14ac:dyDescent="0.2">
      <c r="A374" s="142"/>
      <c r="B374" s="142"/>
      <c r="C374" s="142"/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</row>
    <row r="375" spans="1:26" ht="12.75" customHeight="1" x14ac:dyDescent="0.2">
      <c r="A375" s="142"/>
      <c r="B375" s="142"/>
      <c r="C375" s="142"/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</row>
    <row r="376" spans="1:26" ht="12.75" customHeight="1" x14ac:dyDescent="0.2">
      <c r="A376" s="142"/>
      <c r="B376" s="142"/>
      <c r="C376" s="142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</row>
    <row r="377" spans="1:26" ht="12.75" customHeight="1" x14ac:dyDescent="0.2">
      <c r="A377" s="142"/>
      <c r="B377" s="142"/>
      <c r="C377" s="142"/>
      <c r="D377" s="142"/>
      <c r="E377" s="142"/>
      <c r="F377" s="142"/>
      <c r="G377" s="142"/>
      <c r="H377" s="142"/>
      <c r="I377" s="142"/>
      <c r="J377" s="142"/>
      <c r="K377" s="142"/>
      <c r="L377" s="142"/>
      <c r="M377" s="142"/>
      <c r="N377" s="142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</row>
    <row r="378" spans="1:26" ht="12.75" customHeight="1" x14ac:dyDescent="0.2">
      <c r="A378" s="142"/>
      <c r="B378" s="142"/>
      <c r="C378" s="142"/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2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</row>
    <row r="379" spans="1:26" ht="12.75" customHeight="1" x14ac:dyDescent="0.2">
      <c r="A379" s="142"/>
      <c r="B379" s="142"/>
      <c r="C379" s="142"/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</row>
    <row r="380" spans="1:26" ht="12.75" customHeight="1" x14ac:dyDescent="0.2">
      <c r="A380" s="142"/>
      <c r="B380" s="142"/>
      <c r="C380" s="142"/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2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</row>
    <row r="381" spans="1:26" ht="12.75" customHeight="1" x14ac:dyDescent="0.2">
      <c r="A381" s="142"/>
      <c r="B381" s="142"/>
      <c r="C381" s="142"/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2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</row>
    <row r="382" spans="1:26" ht="12.75" customHeight="1" x14ac:dyDescent="0.2">
      <c r="A382" s="142"/>
      <c r="B382" s="142"/>
      <c r="C382" s="142"/>
      <c r="D382" s="142"/>
      <c r="E382" s="142"/>
      <c r="F382" s="142"/>
      <c r="G382" s="142"/>
      <c r="H382" s="142"/>
      <c r="I382" s="142"/>
      <c r="J382" s="142"/>
      <c r="K382" s="142"/>
      <c r="L382" s="142"/>
      <c r="M382" s="142"/>
      <c r="N382" s="142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</row>
    <row r="383" spans="1:26" ht="12.75" customHeight="1" x14ac:dyDescent="0.2">
      <c r="A383" s="142"/>
      <c r="B383" s="142"/>
      <c r="C383" s="142"/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2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</row>
    <row r="384" spans="1:26" ht="12.75" customHeight="1" x14ac:dyDescent="0.2">
      <c r="A384" s="142"/>
      <c r="B384" s="142"/>
      <c r="C384" s="142"/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42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</row>
    <row r="385" spans="1:26" ht="12.75" customHeight="1" x14ac:dyDescent="0.2">
      <c r="A385" s="142"/>
      <c r="B385" s="142"/>
      <c r="C385" s="142"/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42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</row>
    <row r="386" spans="1:26" ht="12.75" customHeight="1" x14ac:dyDescent="0.2">
      <c r="A386" s="142"/>
      <c r="B386" s="142"/>
      <c r="C386" s="142"/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</row>
    <row r="387" spans="1:26" ht="12.75" customHeight="1" x14ac:dyDescent="0.2">
      <c r="A387" s="142"/>
      <c r="B387" s="142"/>
      <c r="C387" s="142"/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</row>
    <row r="388" spans="1:26" ht="12.75" customHeight="1" x14ac:dyDescent="0.2">
      <c r="A388" s="142"/>
      <c r="B388" s="142"/>
      <c r="C388" s="142"/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2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</row>
    <row r="389" spans="1:26" ht="12.75" customHeight="1" x14ac:dyDescent="0.2">
      <c r="A389" s="142"/>
      <c r="B389" s="142"/>
      <c r="C389" s="142"/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2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</row>
    <row r="390" spans="1:26" ht="12.75" customHeight="1" x14ac:dyDescent="0.2">
      <c r="A390" s="142"/>
      <c r="B390" s="142"/>
      <c r="C390" s="142"/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</row>
    <row r="391" spans="1:26" ht="12.75" customHeight="1" x14ac:dyDescent="0.2">
      <c r="A391" s="142"/>
      <c r="B391" s="142"/>
      <c r="C391" s="142"/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2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</row>
    <row r="392" spans="1:26" ht="12.75" customHeight="1" x14ac:dyDescent="0.2">
      <c r="A392" s="142"/>
      <c r="B392" s="142"/>
      <c r="C392" s="142"/>
      <c r="D392" s="142"/>
      <c r="E392" s="142"/>
      <c r="F392" s="142"/>
      <c r="G392" s="142"/>
      <c r="H392" s="142"/>
      <c r="I392" s="142"/>
      <c r="J392" s="142"/>
      <c r="K392" s="142"/>
      <c r="L392" s="142"/>
      <c r="M392" s="142"/>
      <c r="N392" s="142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</row>
    <row r="393" spans="1:26" ht="12.75" customHeight="1" x14ac:dyDescent="0.2">
      <c r="A393" s="142"/>
      <c r="B393" s="142"/>
      <c r="C393" s="142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</row>
    <row r="394" spans="1:26" ht="12.75" customHeight="1" x14ac:dyDescent="0.2">
      <c r="A394" s="142"/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</row>
    <row r="395" spans="1:26" ht="12.75" customHeight="1" x14ac:dyDescent="0.2">
      <c r="A395" s="142"/>
      <c r="B395" s="142"/>
      <c r="C395" s="142"/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2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</row>
    <row r="396" spans="1:26" ht="12.75" customHeight="1" x14ac:dyDescent="0.2">
      <c r="A396" s="142"/>
      <c r="B396" s="142"/>
      <c r="C396" s="142"/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2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</row>
    <row r="397" spans="1:26" ht="12.75" customHeight="1" x14ac:dyDescent="0.2">
      <c r="A397" s="142"/>
      <c r="B397" s="142"/>
      <c r="C397" s="142"/>
      <c r="D397" s="142"/>
      <c r="E397" s="142"/>
      <c r="F397" s="142"/>
      <c r="G397" s="142"/>
      <c r="H397" s="142"/>
      <c r="I397" s="142"/>
      <c r="J397" s="142"/>
      <c r="K397" s="142"/>
      <c r="L397" s="142"/>
      <c r="M397" s="142"/>
      <c r="N397" s="142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</row>
    <row r="398" spans="1:26" ht="12.75" customHeight="1" x14ac:dyDescent="0.2">
      <c r="A398" s="142"/>
      <c r="B398" s="142"/>
      <c r="C398" s="142"/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42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</row>
    <row r="399" spans="1:26" ht="12.75" customHeight="1" x14ac:dyDescent="0.2">
      <c r="A399" s="142"/>
      <c r="B399" s="142"/>
      <c r="C399" s="142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</row>
    <row r="400" spans="1:26" ht="12.75" customHeight="1" x14ac:dyDescent="0.2">
      <c r="A400" s="142"/>
      <c r="B400" s="142"/>
      <c r="C400" s="142"/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</row>
    <row r="401" spans="1:26" ht="12.75" customHeight="1" x14ac:dyDescent="0.2">
      <c r="A401" s="142"/>
      <c r="B401" s="142"/>
      <c r="C401" s="142"/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</row>
    <row r="402" spans="1:26" ht="12.75" customHeight="1" x14ac:dyDescent="0.2">
      <c r="A402" s="142"/>
      <c r="B402" s="142"/>
      <c r="C402" s="142"/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2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</row>
    <row r="403" spans="1:26" ht="12.75" customHeight="1" x14ac:dyDescent="0.2">
      <c r="A403" s="142"/>
      <c r="B403" s="142"/>
      <c r="C403" s="142"/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2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</row>
    <row r="404" spans="1:26" ht="12.75" customHeight="1" x14ac:dyDescent="0.2">
      <c r="A404" s="142"/>
      <c r="B404" s="142"/>
      <c r="C404" s="142"/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2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</row>
    <row r="405" spans="1:26" ht="12.75" customHeight="1" x14ac:dyDescent="0.2">
      <c r="A405" s="142"/>
      <c r="B405" s="142"/>
      <c r="C405" s="142"/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2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</row>
    <row r="406" spans="1:26" ht="12.75" customHeight="1" x14ac:dyDescent="0.2">
      <c r="A406" s="142"/>
      <c r="B406" s="142"/>
      <c r="C406" s="142"/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2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</row>
    <row r="407" spans="1:26" ht="12.75" customHeight="1" x14ac:dyDescent="0.2">
      <c r="A407" s="142"/>
      <c r="B407" s="142"/>
      <c r="C407" s="142"/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2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</row>
    <row r="408" spans="1:26" ht="12.75" customHeight="1" x14ac:dyDescent="0.2">
      <c r="A408" s="142"/>
      <c r="B408" s="142"/>
      <c r="C408" s="142"/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2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</row>
    <row r="409" spans="1:26" ht="12.75" customHeight="1" x14ac:dyDescent="0.2">
      <c r="A409" s="142"/>
      <c r="B409" s="142"/>
      <c r="C409" s="142"/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2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</row>
    <row r="410" spans="1:26" ht="12.75" customHeight="1" x14ac:dyDescent="0.2">
      <c r="A410" s="142"/>
      <c r="B410" s="142"/>
      <c r="C410" s="142"/>
      <c r="D410" s="142"/>
      <c r="E410" s="142"/>
      <c r="F410" s="142"/>
      <c r="G410" s="142"/>
      <c r="H410" s="142"/>
      <c r="I410" s="142"/>
      <c r="J410" s="142"/>
      <c r="K410" s="142"/>
      <c r="L410" s="142"/>
      <c r="M410" s="142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</row>
    <row r="411" spans="1:26" ht="12.75" customHeight="1" x14ac:dyDescent="0.2">
      <c r="A411" s="142"/>
      <c r="B411" s="142"/>
      <c r="C411" s="142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</row>
    <row r="412" spans="1:26" ht="12.75" customHeight="1" x14ac:dyDescent="0.2">
      <c r="A412" s="142"/>
      <c r="B412" s="142"/>
      <c r="C412" s="142"/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2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</row>
    <row r="413" spans="1:26" ht="12.75" customHeight="1" x14ac:dyDescent="0.2">
      <c r="A413" s="142"/>
      <c r="B413" s="142"/>
      <c r="C413" s="142"/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2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</row>
    <row r="414" spans="1:26" ht="12.75" customHeight="1" x14ac:dyDescent="0.2">
      <c r="A414" s="142"/>
      <c r="B414" s="142"/>
      <c r="C414" s="142"/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2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</row>
    <row r="415" spans="1:26" ht="12.75" customHeight="1" x14ac:dyDescent="0.2">
      <c r="A415" s="142"/>
      <c r="B415" s="142"/>
      <c r="C415" s="142"/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2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</row>
    <row r="416" spans="1:26" ht="12.75" customHeight="1" x14ac:dyDescent="0.2">
      <c r="A416" s="142"/>
      <c r="B416" s="142"/>
      <c r="C416" s="142"/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2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</row>
    <row r="417" spans="1:26" ht="12.75" customHeight="1" x14ac:dyDescent="0.2">
      <c r="A417" s="142"/>
      <c r="B417" s="142"/>
      <c r="C417" s="142"/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2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</row>
    <row r="418" spans="1:26" ht="12.75" customHeight="1" x14ac:dyDescent="0.2">
      <c r="A418" s="142"/>
      <c r="B418" s="142"/>
      <c r="C418" s="142"/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2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</row>
    <row r="419" spans="1:26" ht="12.75" customHeight="1" x14ac:dyDescent="0.2">
      <c r="A419" s="142"/>
      <c r="B419" s="142"/>
      <c r="C419" s="142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</row>
    <row r="420" spans="1:26" ht="12.75" customHeight="1" x14ac:dyDescent="0.2">
      <c r="A420" s="142"/>
      <c r="B420" s="142"/>
      <c r="C420" s="142"/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2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</row>
    <row r="421" spans="1:26" ht="12.75" customHeight="1" x14ac:dyDescent="0.2">
      <c r="A421" s="142"/>
      <c r="B421" s="142"/>
      <c r="C421" s="142"/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2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</row>
    <row r="422" spans="1:26" ht="12.75" customHeight="1" x14ac:dyDescent="0.2">
      <c r="A422" s="142"/>
      <c r="B422" s="142"/>
      <c r="C422" s="142"/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2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</row>
    <row r="423" spans="1:26" ht="12.75" customHeight="1" x14ac:dyDescent="0.2">
      <c r="A423" s="142"/>
      <c r="B423" s="142"/>
      <c r="C423" s="142"/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2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</row>
    <row r="424" spans="1:26" ht="12.75" customHeight="1" x14ac:dyDescent="0.2">
      <c r="A424" s="142"/>
      <c r="B424" s="142"/>
      <c r="C424" s="142"/>
      <c r="D424" s="142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</row>
    <row r="425" spans="1:26" ht="12.75" customHeight="1" x14ac:dyDescent="0.2">
      <c r="A425" s="142"/>
      <c r="B425" s="142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</row>
    <row r="426" spans="1:26" ht="12.75" customHeight="1" x14ac:dyDescent="0.2">
      <c r="A426" s="142"/>
      <c r="B426" s="142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</row>
    <row r="427" spans="1:26" ht="12.75" customHeight="1" x14ac:dyDescent="0.2">
      <c r="A427" s="142"/>
      <c r="B427" s="142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</row>
    <row r="428" spans="1:26" ht="12.75" customHeight="1" x14ac:dyDescent="0.2">
      <c r="A428" s="142"/>
      <c r="B428" s="142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</row>
    <row r="429" spans="1:26" ht="12.75" customHeight="1" x14ac:dyDescent="0.2">
      <c r="A429" s="142"/>
      <c r="B429" s="142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</row>
    <row r="430" spans="1:26" ht="12.75" customHeight="1" x14ac:dyDescent="0.2">
      <c r="A430" s="142"/>
      <c r="B430" s="142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</row>
    <row r="431" spans="1:26" ht="12.75" customHeight="1" x14ac:dyDescent="0.2">
      <c r="A431" s="142"/>
      <c r="B431" s="142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</row>
    <row r="432" spans="1:26" ht="12.75" customHeight="1" x14ac:dyDescent="0.2">
      <c r="A432" s="142"/>
      <c r="B432" s="142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</row>
    <row r="433" spans="1:26" ht="12.75" customHeight="1" x14ac:dyDescent="0.2">
      <c r="A433" s="142"/>
      <c r="B433" s="142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</row>
    <row r="434" spans="1:26" ht="12.75" customHeight="1" x14ac:dyDescent="0.2">
      <c r="A434" s="142"/>
      <c r="B434" s="142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</row>
    <row r="435" spans="1:26" ht="12.75" customHeight="1" x14ac:dyDescent="0.2">
      <c r="A435" s="142"/>
      <c r="B435" s="142"/>
      <c r="C435" s="142"/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</row>
    <row r="436" spans="1:26" ht="12.75" customHeight="1" x14ac:dyDescent="0.2">
      <c r="A436" s="142"/>
      <c r="B436" s="142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</row>
    <row r="437" spans="1:26" ht="12.75" customHeight="1" x14ac:dyDescent="0.2">
      <c r="A437" s="142"/>
      <c r="B437" s="142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</row>
    <row r="438" spans="1:26" ht="12.75" customHeight="1" x14ac:dyDescent="0.2">
      <c r="A438" s="142"/>
      <c r="B438" s="142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</row>
    <row r="439" spans="1:26" ht="12.75" customHeight="1" x14ac:dyDescent="0.2">
      <c r="A439" s="142"/>
      <c r="B439" s="142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</row>
    <row r="440" spans="1:26" ht="12.75" customHeight="1" x14ac:dyDescent="0.2">
      <c r="A440" s="142"/>
      <c r="B440" s="142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</row>
    <row r="441" spans="1:26" ht="12.75" customHeight="1" x14ac:dyDescent="0.2">
      <c r="A441" s="142"/>
      <c r="B441" s="142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</row>
    <row r="442" spans="1:26" ht="12.75" customHeight="1" x14ac:dyDescent="0.2">
      <c r="A442" s="142"/>
      <c r="B442" s="142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</row>
    <row r="443" spans="1:26" ht="12.75" customHeight="1" x14ac:dyDescent="0.2">
      <c r="A443" s="142"/>
      <c r="B443" s="142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</row>
    <row r="444" spans="1:26" ht="12.75" customHeight="1" x14ac:dyDescent="0.2">
      <c r="A444" s="142"/>
      <c r="B444" s="142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</row>
    <row r="445" spans="1:26" ht="12.75" customHeight="1" x14ac:dyDescent="0.2">
      <c r="A445" s="142"/>
      <c r="B445" s="142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</row>
    <row r="446" spans="1:26" ht="12.75" customHeight="1" x14ac:dyDescent="0.2">
      <c r="A446" s="142"/>
      <c r="B446" s="142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</row>
    <row r="447" spans="1:26" ht="12.75" customHeight="1" x14ac:dyDescent="0.2">
      <c r="A447" s="142"/>
      <c r="B447" s="142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</row>
    <row r="448" spans="1:26" ht="12.75" customHeight="1" x14ac:dyDescent="0.2">
      <c r="A448" s="142"/>
      <c r="B448" s="142"/>
      <c r="C448" s="142"/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</row>
    <row r="449" spans="1:26" ht="12.75" customHeight="1" x14ac:dyDescent="0.2">
      <c r="A449" s="142"/>
      <c r="B449" s="142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</row>
    <row r="450" spans="1:26" ht="12.75" customHeight="1" x14ac:dyDescent="0.2">
      <c r="A450" s="142"/>
      <c r="B450" s="142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</row>
    <row r="451" spans="1:26" ht="12.75" customHeight="1" x14ac:dyDescent="0.2">
      <c r="A451" s="142"/>
      <c r="B451" s="142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</row>
    <row r="452" spans="1:26" ht="12.75" customHeight="1" x14ac:dyDescent="0.2">
      <c r="A452" s="142"/>
      <c r="B452" s="142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</row>
    <row r="453" spans="1:26" ht="12.75" customHeight="1" x14ac:dyDescent="0.2">
      <c r="A453" s="142"/>
      <c r="B453" s="142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</row>
    <row r="454" spans="1:26" ht="12.75" customHeight="1" x14ac:dyDescent="0.2">
      <c r="A454" s="142"/>
      <c r="B454" s="142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</row>
    <row r="455" spans="1:26" ht="12.75" customHeight="1" x14ac:dyDescent="0.2">
      <c r="A455" s="142"/>
      <c r="B455" s="142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</row>
    <row r="456" spans="1:26" ht="12.75" customHeight="1" x14ac:dyDescent="0.2">
      <c r="A456" s="142"/>
      <c r="B456" s="142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</row>
    <row r="457" spans="1:26" ht="12.75" customHeight="1" x14ac:dyDescent="0.2">
      <c r="A457" s="142"/>
      <c r="B457" s="142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</row>
    <row r="458" spans="1:26" ht="12.75" customHeight="1" x14ac:dyDescent="0.2">
      <c r="A458" s="142"/>
      <c r="B458" s="142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</row>
    <row r="459" spans="1:26" ht="12.75" customHeight="1" x14ac:dyDescent="0.2">
      <c r="A459" s="142"/>
      <c r="B459" s="142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</row>
    <row r="460" spans="1:26" ht="12.75" customHeight="1" x14ac:dyDescent="0.2">
      <c r="A460" s="142"/>
      <c r="B460" s="142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</row>
    <row r="461" spans="1:26" ht="12.75" customHeight="1" x14ac:dyDescent="0.2">
      <c r="A461" s="142"/>
      <c r="B461" s="142"/>
      <c r="C461" s="142"/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</row>
    <row r="462" spans="1:26" ht="12.75" customHeight="1" x14ac:dyDescent="0.2">
      <c r="A462" s="142"/>
      <c r="B462" s="142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</row>
    <row r="463" spans="1:26" ht="12.75" customHeight="1" x14ac:dyDescent="0.2">
      <c r="A463" s="142"/>
      <c r="B463" s="142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</row>
    <row r="464" spans="1:26" ht="12.75" customHeight="1" x14ac:dyDescent="0.2">
      <c r="A464" s="142"/>
      <c r="B464" s="142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</row>
    <row r="465" spans="1:26" ht="12.75" customHeight="1" x14ac:dyDescent="0.2">
      <c r="A465" s="142"/>
      <c r="B465" s="142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</row>
    <row r="466" spans="1:26" ht="12.75" customHeight="1" x14ac:dyDescent="0.2">
      <c r="A466" s="142"/>
      <c r="B466" s="142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</row>
    <row r="467" spans="1:26" ht="12.75" customHeight="1" x14ac:dyDescent="0.2">
      <c r="A467" s="142"/>
      <c r="B467" s="142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</row>
    <row r="468" spans="1:26" ht="12.75" customHeight="1" x14ac:dyDescent="0.2">
      <c r="A468" s="142"/>
      <c r="B468" s="142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</row>
    <row r="469" spans="1:26" ht="12.75" customHeight="1" x14ac:dyDescent="0.2">
      <c r="A469" s="142"/>
      <c r="B469" s="142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</row>
    <row r="470" spans="1:26" ht="12.75" customHeight="1" x14ac:dyDescent="0.2">
      <c r="A470" s="142"/>
      <c r="B470" s="142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</row>
    <row r="471" spans="1:26" ht="12.75" customHeight="1" x14ac:dyDescent="0.2">
      <c r="A471" s="142"/>
      <c r="B471" s="142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</row>
    <row r="472" spans="1:26" ht="12.75" customHeight="1" x14ac:dyDescent="0.2">
      <c r="A472" s="142"/>
      <c r="B472" s="142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</row>
    <row r="473" spans="1:26" ht="12.75" customHeight="1" x14ac:dyDescent="0.2">
      <c r="A473" s="142"/>
      <c r="B473" s="142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</row>
    <row r="474" spans="1:26" ht="12.75" customHeight="1" x14ac:dyDescent="0.2">
      <c r="A474" s="142"/>
      <c r="B474" s="142"/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</row>
    <row r="475" spans="1:26" ht="12.75" customHeight="1" x14ac:dyDescent="0.2">
      <c r="A475" s="142"/>
      <c r="B475" s="142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</row>
    <row r="476" spans="1:26" ht="12.75" customHeight="1" x14ac:dyDescent="0.2">
      <c r="A476" s="142"/>
      <c r="B476" s="142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</row>
    <row r="477" spans="1:26" ht="12.75" customHeight="1" x14ac:dyDescent="0.2">
      <c r="A477" s="142"/>
      <c r="B477" s="142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</row>
    <row r="478" spans="1:26" ht="12.75" customHeight="1" x14ac:dyDescent="0.2">
      <c r="A478" s="142"/>
      <c r="B478" s="142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</row>
    <row r="479" spans="1:26" ht="12.75" customHeight="1" x14ac:dyDescent="0.2">
      <c r="A479" s="142"/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</row>
    <row r="480" spans="1:26" ht="12.75" customHeight="1" x14ac:dyDescent="0.2">
      <c r="A480" s="142"/>
      <c r="B480" s="142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</row>
    <row r="481" spans="1:26" ht="12.75" customHeight="1" x14ac:dyDescent="0.2">
      <c r="A481" s="142"/>
      <c r="B481" s="142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</row>
    <row r="482" spans="1:26" ht="12.75" customHeight="1" x14ac:dyDescent="0.2">
      <c r="A482" s="142"/>
      <c r="B482" s="142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</row>
    <row r="483" spans="1:26" ht="12.75" customHeight="1" x14ac:dyDescent="0.2">
      <c r="A483" s="142"/>
      <c r="B483" s="142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</row>
    <row r="484" spans="1:26" ht="12.75" customHeight="1" x14ac:dyDescent="0.2">
      <c r="A484" s="142"/>
      <c r="B484" s="142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</row>
    <row r="485" spans="1:26" ht="12.75" customHeight="1" x14ac:dyDescent="0.2">
      <c r="A485" s="142"/>
      <c r="B485" s="142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</row>
    <row r="486" spans="1:26" ht="12.75" customHeight="1" x14ac:dyDescent="0.2">
      <c r="A486" s="142"/>
      <c r="B486" s="142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</row>
    <row r="487" spans="1:26" ht="12.75" customHeight="1" x14ac:dyDescent="0.2">
      <c r="A487" s="142"/>
      <c r="B487" s="142"/>
      <c r="C487" s="142"/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42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</row>
    <row r="488" spans="1:26" ht="12.75" customHeight="1" x14ac:dyDescent="0.2">
      <c r="A488" s="142"/>
      <c r="B488" s="142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</row>
    <row r="489" spans="1:26" ht="12.75" customHeight="1" x14ac:dyDescent="0.2">
      <c r="A489" s="142"/>
      <c r="B489" s="142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</row>
    <row r="490" spans="1:26" ht="12.75" customHeight="1" x14ac:dyDescent="0.2">
      <c r="A490" s="142"/>
      <c r="B490" s="142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</row>
    <row r="491" spans="1:26" ht="12.75" customHeight="1" x14ac:dyDescent="0.2">
      <c r="A491" s="142"/>
      <c r="B491" s="142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</row>
    <row r="492" spans="1:26" ht="12.75" customHeight="1" x14ac:dyDescent="0.2">
      <c r="A492" s="142"/>
      <c r="B492" s="142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</row>
    <row r="493" spans="1:26" ht="12.75" customHeight="1" x14ac:dyDescent="0.2">
      <c r="A493" s="142"/>
      <c r="B493" s="142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</row>
    <row r="494" spans="1:26" ht="12.75" customHeight="1" x14ac:dyDescent="0.2">
      <c r="A494" s="142"/>
      <c r="B494" s="142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</row>
    <row r="495" spans="1:26" ht="12.75" customHeight="1" x14ac:dyDescent="0.2">
      <c r="A495" s="142"/>
      <c r="B495" s="142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</row>
    <row r="496" spans="1:26" ht="12.75" customHeight="1" x14ac:dyDescent="0.2">
      <c r="A496" s="142"/>
      <c r="B496" s="142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</row>
    <row r="497" spans="1:26" ht="12.75" customHeight="1" x14ac:dyDescent="0.2">
      <c r="A497" s="142"/>
      <c r="B497" s="142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</row>
    <row r="498" spans="1:26" ht="12.75" customHeight="1" x14ac:dyDescent="0.2">
      <c r="A498" s="142"/>
      <c r="B498" s="142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</row>
    <row r="499" spans="1:26" ht="12.75" customHeight="1" x14ac:dyDescent="0.2">
      <c r="A499" s="142"/>
      <c r="B499" s="142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</row>
    <row r="500" spans="1:26" ht="12.75" customHeight="1" x14ac:dyDescent="0.2">
      <c r="A500" s="142"/>
      <c r="B500" s="142"/>
      <c r="C500" s="142"/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42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</row>
    <row r="501" spans="1:26" ht="12.75" customHeight="1" x14ac:dyDescent="0.2">
      <c r="A501" s="142"/>
      <c r="B501" s="142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</row>
    <row r="502" spans="1:26" ht="12.75" customHeight="1" x14ac:dyDescent="0.2">
      <c r="A502" s="142"/>
      <c r="B502" s="142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</row>
    <row r="503" spans="1:26" ht="12.75" customHeight="1" x14ac:dyDescent="0.2">
      <c r="A503" s="142"/>
      <c r="B503" s="142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</row>
    <row r="504" spans="1:26" ht="12.75" customHeight="1" x14ac:dyDescent="0.2">
      <c r="A504" s="142"/>
      <c r="B504" s="142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</row>
    <row r="505" spans="1:26" ht="12.75" customHeight="1" x14ac:dyDescent="0.2">
      <c r="A505" s="142"/>
      <c r="B505" s="142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</row>
    <row r="506" spans="1:26" ht="12.75" customHeight="1" x14ac:dyDescent="0.2">
      <c r="A506" s="142"/>
      <c r="B506" s="142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</row>
    <row r="507" spans="1:26" ht="12.75" customHeight="1" x14ac:dyDescent="0.2">
      <c r="A507" s="142"/>
      <c r="B507" s="142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</row>
    <row r="508" spans="1:26" ht="12.75" customHeight="1" x14ac:dyDescent="0.2">
      <c r="A508" s="142"/>
      <c r="B508" s="142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</row>
    <row r="509" spans="1:26" ht="12.75" customHeight="1" x14ac:dyDescent="0.2">
      <c r="A509" s="142"/>
      <c r="B509" s="142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</row>
    <row r="510" spans="1:26" ht="12.75" customHeight="1" x14ac:dyDescent="0.2">
      <c r="A510" s="142"/>
      <c r="B510" s="142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</row>
    <row r="511" spans="1:26" ht="12.75" customHeight="1" x14ac:dyDescent="0.2">
      <c r="A511" s="142"/>
      <c r="B511" s="142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</row>
    <row r="512" spans="1:26" ht="12.75" customHeight="1" x14ac:dyDescent="0.2">
      <c r="A512" s="142"/>
      <c r="B512" s="142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</row>
    <row r="513" spans="1:26" ht="12.75" customHeight="1" x14ac:dyDescent="0.2">
      <c r="A513" s="142"/>
      <c r="B513" s="142"/>
      <c r="C513" s="142"/>
      <c r="D513" s="142"/>
      <c r="E513" s="142"/>
      <c r="F513" s="142"/>
      <c r="G513" s="142"/>
      <c r="H513" s="142"/>
      <c r="I513" s="142"/>
      <c r="J513" s="142"/>
      <c r="K513" s="142"/>
      <c r="L513" s="142"/>
      <c r="M513" s="142"/>
      <c r="N513" s="142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</row>
    <row r="514" spans="1:26" ht="12.75" customHeight="1" x14ac:dyDescent="0.2">
      <c r="A514" s="142"/>
      <c r="B514" s="142"/>
      <c r="C514" s="142"/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2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</row>
    <row r="515" spans="1:26" ht="12.75" customHeight="1" x14ac:dyDescent="0.2">
      <c r="A515" s="142"/>
      <c r="B515" s="142"/>
      <c r="C515" s="142"/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</row>
    <row r="516" spans="1:26" ht="12.75" customHeight="1" x14ac:dyDescent="0.2">
      <c r="A516" s="142"/>
      <c r="B516" s="142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</row>
    <row r="517" spans="1:26" ht="12.75" customHeight="1" x14ac:dyDescent="0.2">
      <c r="A517" s="142"/>
      <c r="B517" s="142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</row>
    <row r="518" spans="1:26" ht="12.75" customHeight="1" x14ac:dyDescent="0.2">
      <c r="A518" s="142"/>
      <c r="B518" s="142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</row>
    <row r="519" spans="1:26" ht="12.75" customHeight="1" x14ac:dyDescent="0.2">
      <c r="A519" s="142"/>
      <c r="B519" s="142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</row>
    <row r="520" spans="1:26" ht="12.75" customHeight="1" x14ac:dyDescent="0.2">
      <c r="A520" s="142"/>
      <c r="B520" s="142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</row>
    <row r="521" spans="1:26" ht="12.75" customHeight="1" x14ac:dyDescent="0.2">
      <c r="A521" s="142"/>
      <c r="B521" s="142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</row>
    <row r="522" spans="1:26" ht="12.75" customHeight="1" x14ac:dyDescent="0.2">
      <c r="A522" s="142"/>
      <c r="B522" s="142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</row>
    <row r="523" spans="1:26" ht="12.75" customHeight="1" x14ac:dyDescent="0.2">
      <c r="A523" s="142"/>
      <c r="B523" s="142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</row>
    <row r="524" spans="1:26" ht="12.75" customHeight="1" x14ac:dyDescent="0.2">
      <c r="A524" s="142"/>
      <c r="B524" s="142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</row>
    <row r="525" spans="1:26" ht="12.75" customHeight="1" x14ac:dyDescent="0.2">
      <c r="A525" s="142"/>
      <c r="B525" s="142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</row>
    <row r="526" spans="1:26" ht="12.75" customHeight="1" x14ac:dyDescent="0.2">
      <c r="A526" s="142"/>
      <c r="B526" s="142"/>
      <c r="C526" s="142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</row>
    <row r="527" spans="1:26" ht="12.75" customHeight="1" x14ac:dyDescent="0.2">
      <c r="A527" s="142"/>
      <c r="B527" s="142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</row>
    <row r="528" spans="1:26" ht="12.75" customHeight="1" x14ac:dyDescent="0.2">
      <c r="A528" s="142"/>
      <c r="B528" s="142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</row>
    <row r="529" spans="1:26" ht="12.75" customHeight="1" x14ac:dyDescent="0.2">
      <c r="A529" s="142"/>
      <c r="B529" s="142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</row>
    <row r="530" spans="1:26" ht="12.75" customHeight="1" x14ac:dyDescent="0.2">
      <c r="A530" s="142"/>
      <c r="B530" s="142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</row>
    <row r="531" spans="1:26" ht="12.75" customHeight="1" x14ac:dyDescent="0.2">
      <c r="A531" s="142"/>
      <c r="B531" s="142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</row>
    <row r="532" spans="1:26" ht="12.75" customHeight="1" x14ac:dyDescent="0.2">
      <c r="A532" s="142"/>
      <c r="B532" s="142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</row>
    <row r="533" spans="1:26" ht="12.75" customHeight="1" x14ac:dyDescent="0.2">
      <c r="A533" s="142"/>
      <c r="B533" s="142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</row>
    <row r="534" spans="1:26" ht="12.75" customHeight="1" x14ac:dyDescent="0.2">
      <c r="A534" s="142"/>
      <c r="B534" s="142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</row>
    <row r="535" spans="1:26" ht="12.75" customHeight="1" x14ac:dyDescent="0.2">
      <c r="A535" s="142"/>
      <c r="B535" s="142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</row>
    <row r="536" spans="1:26" ht="12.75" customHeight="1" x14ac:dyDescent="0.2">
      <c r="A536" s="142"/>
      <c r="B536" s="142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</row>
    <row r="537" spans="1:26" ht="12.75" customHeight="1" x14ac:dyDescent="0.2">
      <c r="A537" s="142"/>
      <c r="B537" s="142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</row>
    <row r="538" spans="1:26" ht="12.75" customHeight="1" x14ac:dyDescent="0.2">
      <c r="A538" s="142"/>
      <c r="B538" s="142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</row>
    <row r="539" spans="1:26" ht="12.75" customHeight="1" x14ac:dyDescent="0.2">
      <c r="A539" s="142"/>
      <c r="B539" s="142"/>
      <c r="C539" s="142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</row>
    <row r="540" spans="1:26" ht="12.75" customHeight="1" x14ac:dyDescent="0.2">
      <c r="A540" s="142"/>
      <c r="B540" s="142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</row>
    <row r="541" spans="1:26" ht="12.75" customHeight="1" x14ac:dyDescent="0.2">
      <c r="A541" s="142"/>
      <c r="B541" s="142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</row>
    <row r="542" spans="1:26" ht="12.75" customHeight="1" x14ac:dyDescent="0.2">
      <c r="A542" s="142"/>
      <c r="B542" s="142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</row>
    <row r="543" spans="1:26" ht="12.75" customHeight="1" x14ac:dyDescent="0.2">
      <c r="A543" s="142"/>
      <c r="B543" s="142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</row>
    <row r="544" spans="1:26" ht="12.75" customHeight="1" x14ac:dyDescent="0.2">
      <c r="A544" s="142"/>
      <c r="B544" s="142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</row>
    <row r="545" spans="1:26" ht="12.75" customHeight="1" x14ac:dyDescent="0.2">
      <c r="A545" s="142"/>
      <c r="B545" s="142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</row>
    <row r="546" spans="1:26" ht="12.75" customHeight="1" x14ac:dyDescent="0.2">
      <c r="A546" s="142"/>
      <c r="B546" s="142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</row>
    <row r="547" spans="1:26" ht="12.75" customHeight="1" x14ac:dyDescent="0.2">
      <c r="A547" s="142"/>
      <c r="B547" s="142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</row>
    <row r="548" spans="1:26" ht="12.75" customHeight="1" x14ac:dyDescent="0.2">
      <c r="A548" s="142"/>
      <c r="B548" s="142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</row>
    <row r="549" spans="1:26" ht="12.75" customHeight="1" x14ac:dyDescent="0.2">
      <c r="A549" s="142"/>
      <c r="B549" s="142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</row>
    <row r="550" spans="1:26" ht="12.75" customHeight="1" x14ac:dyDescent="0.2">
      <c r="A550" s="142"/>
      <c r="B550" s="142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</row>
    <row r="551" spans="1:26" ht="12.75" customHeight="1" x14ac:dyDescent="0.2">
      <c r="A551" s="142"/>
      <c r="B551" s="142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</row>
    <row r="552" spans="1:26" ht="12.75" customHeight="1" x14ac:dyDescent="0.2">
      <c r="A552" s="142"/>
      <c r="B552" s="142"/>
      <c r="C552" s="142"/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</row>
    <row r="553" spans="1:26" ht="12.75" customHeight="1" x14ac:dyDescent="0.2">
      <c r="A553" s="142"/>
      <c r="B553" s="142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</row>
    <row r="554" spans="1:26" ht="12.75" customHeight="1" x14ac:dyDescent="0.2">
      <c r="A554" s="142"/>
      <c r="B554" s="142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</row>
    <row r="555" spans="1:26" ht="12.75" customHeight="1" x14ac:dyDescent="0.2">
      <c r="A555" s="142"/>
      <c r="B555" s="142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</row>
    <row r="556" spans="1:26" ht="12.75" customHeight="1" x14ac:dyDescent="0.2">
      <c r="A556" s="142"/>
      <c r="B556" s="142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</row>
    <row r="557" spans="1:26" ht="12.75" customHeight="1" x14ac:dyDescent="0.2">
      <c r="A557" s="142"/>
      <c r="B557" s="142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</row>
    <row r="558" spans="1:26" ht="12.75" customHeight="1" x14ac:dyDescent="0.2">
      <c r="A558" s="142"/>
      <c r="B558" s="142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</row>
    <row r="559" spans="1:26" ht="12.75" customHeight="1" x14ac:dyDescent="0.2">
      <c r="A559" s="142"/>
      <c r="B559" s="142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</row>
    <row r="560" spans="1:26" ht="12.75" customHeight="1" x14ac:dyDescent="0.2">
      <c r="A560" s="142"/>
      <c r="B560" s="142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</row>
    <row r="561" spans="1:26" ht="12.75" customHeight="1" x14ac:dyDescent="0.2">
      <c r="A561" s="142"/>
      <c r="B561" s="142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</row>
    <row r="562" spans="1:26" ht="12.75" customHeight="1" x14ac:dyDescent="0.2">
      <c r="A562" s="142"/>
      <c r="B562" s="142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</row>
    <row r="563" spans="1:26" ht="12.75" customHeight="1" x14ac:dyDescent="0.2">
      <c r="A563" s="142"/>
      <c r="B563" s="142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</row>
    <row r="564" spans="1:26" ht="12.75" customHeight="1" x14ac:dyDescent="0.2">
      <c r="A564" s="142"/>
      <c r="B564" s="142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</row>
    <row r="565" spans="1:26" ht="12.75" customHeight="1" x14ac:dyDescent="0.2">
      <c r="A565" s="142"/>
      <c r="B565" s="142"/>
      <c r="C565" s="142"/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</row>
    <row r="566" spans="1:26" ht="12.75" customHeight="1" x14ac:dyDescent="0.2">
      <c r="A566" s="142"/>
      <c r="B566" s="142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</row>
    <row r="567" spans="1:26" ht="12.75" customHeight="1" x14ac:dyDescent="0.2">
      <c r="A567" s="142"/>
      <c r="B567" s="142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</row>
    <row r="568" spans="1:26" ht="12.75" customHeight="1" x14ac:dyDescent="0.2">
      <c r="A568" s="142"/>
      <c r="B568" s="142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</row>
    <row r="569" spans="1:26" ht="12.75" customHeight="1" x14ac:dyDescent="0.2">
      <c r="A569" s="142"/>
      <c r="B569" s="142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</row>
    <row r="570" spans="1:26" ht="12.75" customHeight="1" x14ac:dyDescent="0.2">
      <c r="A570" s="142"/>
      <c r="B570" s="142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</row>
    <row r="571" spans="1:26" ht="12.75" customHeight="1" x14ac:dyDescent="0.2">
      <c r="A571" s="142"/>
      <c r="B571" s="142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</row>
    <row r="572" spans="1:26" ht="12.75" customHeight="1" x14ac:dyDescent="0.2">
      <c r="A572" s="142"/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</row>
    <row r="573" spans="1:26" ht="12.75" customHeight="1" x14ac:dyDescent="0.2">
      <c r="A573" s="142"/>
      <c r="B573" s="142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</row>
    <row r="574" spans="1:26" ht="12.75" customHeight="1" x14ac:dyDescent="0.2">
      <c r="A574" s="142"/>
      <c r="B574" s="142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</row>
    <row r="575" spans="1:26" ht="12.75" customHeight="1" x14ac:dyDescent="0.2">
      <c r="A575" s="142"/>
      <c r="B575" s="142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</row>
    <row r="576" spans="1:26" ht="12.75" customHeight="1" x14ac:dyDescent="0.2">
      <c r="A576" s="142"/>
      <c r="B576" s="142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</row>
    <row r="577" spans="1:26" ht="12.75" customHeight="1" x14ac:dyDescent="0.2">
      <c r="A577" s="142"/>
      <c r="B577" s="142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</row>
    <row r="578" spans="1:26" ht="12.75" customHeight="1" x14ac:dyDescent="0.2">
      <c r="A578" s="142"/>
      <c r="B578" s="142"/>
      <c r="C578" s="142"/>
      <c r="D578" s="142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</row>
    <row r="579" spans="1:26" ht="12.75" customHeight="1" x14ac:dyDescent="0.2">
      <c r="A579" s="142"/>
      <c r="B579" s="142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</row>
    <row r="580" spans="1:26" ht="12.75" customHeight="1" x14ac:dyDescent="0.2">
      <c r="A580" s="142"/>
      <c r="B580" s="142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</row>
    <row r="581" spans="1:26" ht="12.75" customHeight="1" x14ac:dyDescent="0.2">
      <c r="A581" s="142"/>
      <c r="B581" s="142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</row>
    <row r="582" spans="1:26" ht="12.75" customHeight="1" x14ac:dyDescent="0.2">
      <c r="A582" s="142"/>
      <c r="B582" s="142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</row>
    <row r="583" spans="1:26" ht="12.75" customHeight="1" x14ac:dyDescent="0.2">
      <c r="A583" s="142"/>
      <c r="B583" s="142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</row>
    <row r="584" spans="1:26" ht="12.75" customHeight="1" x14ac:dyDescent="0.2">
      <c r="A584" s="142"/>
      <c r="B584" s="142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</row>
    <row r="585" spans="1:26" ht="12.75" customHeight="1" x14ac:dyDescent="0.2">
      <c r="A585" s="142"/>
      <c r="B585" s="142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</row>
    <row r="586" spans="1:26" ht="12.75" customHeight="1" x14ac:dyDescent="0.2">
      <c r="A586" s="142"/>
      <c r="B586" s="142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</row>
    <row r="587" spans="1:26" ht="12.75" customHeight="1" x14ac:dyDescent="0.2">
      <c r="A587" s="142"/>
      <c r="B587" s="142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</row>
    <row r="588" spans="1:26" ht="12.75" customHeight="1" x14ac:dyDescent="0.2">
      <c r="A588" s="142"/>
      <c r="B588" s="142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</row>
    <row r="589" spans="1:26" ht="12.75" customHeight="1" x14ac:dyDescent="0.2">
      <c r="A589" s="142"/>
      <c r="B589" s="142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</row>
    <row r="590" spans="1:26" ht="12.75" customHeight="1" x14ac:dyDescent="0.2">
      <c r="A590" s="142"/>
      <c r="B590" s="142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</row>
    <row r="591" spans="1:26" ht="12.75" customHeight="1" x14ac:dyDescent="0.2">
      <c r="A591" s="142"/>
      <c r="B591" s="142"/>
      <c r="C591" s="142"/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</row>
    <row r="592" spans="1:26" ht="12.75" customHeight="1" x14ac:dyDescent="0.2">
      <c r="A592" s="142"/>
      <c r="B592" s="142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</row>
    <row r="593" spans="1:26" ht="12.75" customHeight="1" x14ac:dyDescent="0.2">
      <c r="A593" s="142"/>
      <c r="B593" s="142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</row>
    <row r="594" spans="1:26" ht="12.75" customHeight="1" x14ac:dyDescent="0.2">
      <c r="A594" s="142"/>
      <c r="B594" s="142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</row>
    <row r="595" spans="1:26" ht="12.75" customHeight="1" x14ac:dyDescent="0.2">
      <c r="A595" s="142"/>
      <c r="B595" s="142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</row>
    <row r="596" spans="1:26" ht="12.75" customHeight="1" x14ac:dyDescent="0.2">
      <c r="A596" s="142"/>
      <c r="B596" s="142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</row>
    <row r="597" spans="1:26" ht="12.75" customHeight="1" x14ac:dyDescent="0.2">
      <c r="A597" s="142"/>
      <c r="B597" s="142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</row>
    <row r="598" spans="1:26" ht="12.75" customHeight="1" x14ac:dyDescent="0.2">
      <c r="A598" s="142"/>
      <c r="B598" s="142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</row>
    <row r="599" spans="1:26" ht="12.75" customHeight="1" x14ac:dyDescent="0.2">
      <c r="A599" s="142"/>
      <c r="B599" s="142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</row>
    <row r="600" spans="1:26" ht="12.75" customHeight="1" x14ac:dyDescent="0.2">
      <c r="A600" s="142"/>
      <c r="B600" s="142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</row>
    <row r="601" spans="1:26" ht="12.75" customHeight="1" x14ac:dyDescent="0.2">
      <c r="A601" s="142"/>
      <c r="B601" s="142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</row>
    <row r="602" spans="1:26" ht="12.75" customHeight="1" x14ac:dyDescent="0.2">
      <c r="A602" s="142"/>
      <c r="B602" s="142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</row>
    <row r="603" spans="1:26" ht="12.75" customHeight="1" x14ac:dyDescent="0.2">
      <c r="A603" s="142"/>
      <c r="B603" s="142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</row>
    <row r="604" spans="1:26" ht="12.75" customHeight="1" x14ac:dyDescent="0.2">
      <c r="A604" s="142"/>
      <c r="B604" s="142"/>
      <c r="C604" s="142"/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2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</row>
    <row r="605" spans="1:26" ht="12.75" customHeight="1" x14ac:dyDescent="0.2">
      <c r="A605" s="142"/>
      <c r="B605" s="142"/>
      <c r="C605" s="142"/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2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</row>
    <row r="606" spans="1:26" ht="12.75" customHeight="1" x14ac:dyDescent="0.2">
      <c r="A606" s="142"/>
      <c r="B606" s="142"/>
      <c r="C606" s="142"/>
      <c r="D606" s="142"/>
      <c r="E606" s="142"/>
      <c r="F606" s="142"/>
      <c r="G606" s="142"/>
      <c r="H606" s="142"/>
      <c r="I606" s="142"/>
      <c r="J606" s="142"/>
      <c r="K606" s="142"/>
      <c r="L606" s="142"/>
      <c r="M606" s="142"/>
      <c r="N606" s="142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</row>
    <row r="607" spans="1:26" ht="12.75" customHeight="1" x14ac:dyDescent="0.2">
      <c r="A607" s="142"/>
      <c r="B607" s="142"/>
      <c r="C607" s="142"/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2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</row>
    <row r="608" spans="1:26" ht="12.75" customHeight="1" x14ac:dyDescent="0.2">
      <c r="A608" s="142"/>
      <c r="B608" s="142"/>
      <c r="C608" s="142"/>
      <c r="D608" s="142"/>
      <c r="E608" s="142"/>
      <c r="F608" s="142"/>
      <c r="G608" s="142"/>
      <c r="H608" s="142"/>
      <c r="I608" s="142"/>
      <c r="J608" s="142"/>
      <c r="K608" s="142"/>
      <c r="L608" s="142"/>
      <c r="M608" s="142"/>
      <c r="N608" s="142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</row>
    <row r="609" spans="1:26" ht="12.75" customHeight="1" x14ac:dyDescent="0.2">
      <c r="A609" s="142"/>
      <c r="B609" s="142"/>
      <c r="C609" s="142"/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2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</row>
    <row r="610" spans="1:26" ht="12.75" customHeight="1" x14ac:dyDescent="0.2">
      <c r="A610" s="142"/>
      <c r="B610" s="142"/>
      <c r="C610" s="142"/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2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</row>
    <row r="611" spans="1:26" ht="12.75" customHeight="1" x14ac:dyDescent="0.2">
      <c r="A611" s="142"/>
      <c r="B611" s="142"/>
      <c r="C611" s="142"/>
      <c r="D611" s="142"/>
      <c r="E611" s="142"/>
      <c r="F611" s="142"/>
      <c r="G611" s="142"/>
      <c r="H611" s="142"/>
      <c r="I611" s="142"/>
      <c r="J611" s="142"/>
      <c r="K611" s="142"/>
      <c r="L611" s="142"/>
      <c r="M611" s="142"/>
      <c r="N611" s="142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</row>
    <row r="612" spans="1:26" ht="12.75" customHeight="1" x14ac:dyDescent="0.2">
      <c r="A612" s="142"/>
      <c r="B612" s="142"/>
      <c r="C612" s="142"/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2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</row>
    <row r="613" spans="1:26" ht="12.75" customHeight="1" x14ac:dyDescent="0.2">
      <c r="A613" s="142"/>
      <c r="B613" s="142"/>
      <c r="C613" s="142"/>
      <c r="D613" s="142"/>
      <c r="E613" s="142"/>
      <c r="F613" s="142"/>
      <c r="G613" s="142"/>
      <c r="H613" s="142"/>
      <c r="I613" s="142"/>
      <c r="J613" s="142"/>
      <c r="K613" s="142"/>
      <c r="L613" s="142"/>
      <c r="M613" s="142"/>
      <c r="N613" s="142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</row>
    <row r="614" spans="1:26" ht="12.75" customHeight="1" x14ac:dyDescent="0.2">
      <c r="A614" s="142"/>
      <c r="B614" s="142"/>
      <c r="C614" s="142"/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2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</row>
    <row r="615" spans="1:26" ht="12.75" customHeight="1" x14ac:dyDescent="0.2">
      <c r="A615" s="142"/>
      <c r="B615" s="142"/>
      <c r="C615" s="142"/>
      <c r="D615" s="142"/>
      <c r="E615" s="142"/>
      <c r="F615" s="142"/>
      <c r="G615" s="142"/>
      <c r="H615" s="142"/>
      <c r="I615" s="142"/>
      <c r="J615" s="142"/>
      <c r="K615" s="142"/>
      <c r="L615" s="142"/>
      <c r="M615" s="142"/>
      <c r="N615" s="142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</row>
    <row r="616" spans="1:26" ht="12.75" customHeight="1" x14ac:dyDescent="0.2">
      <c r="A616" s="142"/>
      <c r="B616" s="142"/>
      <c r="C616" s="142"/>
      <c r="D616" s="142"/>
      <c r="E616" s="142"/>
      <c r="F616" s="142"/>
      <c r="G616" s="142"/>
      <c r="H616" s="142"/>
      <c r="I616" s="142"/>
      <c r="J616" s="142"/>
      <c r="K616" s="142"/>
      <c r="L616" s="142"/>
      <c r="M616" s="142"/>
      <c r="N616" s="142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</row>
    <row r="617" spans="1:26" ht="12.75" customHeight="1" x14ac:dyDescent="0.2">
      <c r="A617" s="142"/>
      <c r="B617" s="142"/>
      <c r="C617" s="142"/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</row>
    <row r="618" spans="1:26" ht="12.75" customHeight="1" x14ac:dyDescent="0.2">
      <c r="A618" s="142"/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</row>
    <row r="619" spans="1:26" ht="12.75" customHeight="1" x14ac:dyDescent="0.2">
      <c r="A619" s="142"/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</row>
    <row r="620" spans="1:26" ht="12.75" customHeight="1" x14ac:dyDescent="0.2">
      <c r="A620" s="142"/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</row>
    <row r="621" spans="1:26" ht="12.75" customHeight="1" x14ac:dyDescent="0.2">
      <c r="A621" s="142"/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</row>
    <row r="622" spans="1:26" ht="12.75" customHeight="1" x14ac:dyDescent="0.2">
      <c r="A622" s="142"/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</row>
    <row r="623" spans="1:26" ht="12.75" customHeight="1" x14ac:dyDescent="0.2">
      <c r="A623" s="142"/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</row>
    <row r="624" spans="1:26" ht="12.75" customHeight="1" x14ac:dyDescent="0.2">
      <c r="A624" s="142"/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</row>
    <row r="625" spans="1:26" ht="12.75" customHeight="1" x14ac:dyDescent="0.2">
      <c r="A625" s="142"/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</row>
    <row r="626" spans="1:26" ht="12.75" customHeight="1" x14ac:dyDescent="0.2">
      <c r="A626" s="142"/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</row>
    <row r="627" spans="1:26" ht="12.75" customHeight="1" x14ac:dyDescent="0.2">
      <c r="A627" s="142"/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</row>
    <row r="628" spans="1:26" ht="12.75" customHeight="1" x14ac:dyDescent="0.2">
      <c r="A628" s="142"/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</row>
    <row r="629" spans="1:26" ht="12.75" customHeight="1" x14ac:dyDescent="0.2">
      <c r="A629" s="142"/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</row>
    <row r="630" spans="1:26" ht="12.75" customHeight="1" x14ac:dyDescent="0.2">
      <c r="A630" s="142"/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</row>
    <row r="631" spans="1:26" ht="12.75" customHeight="1" x14ac:dyDescent="0.2">
      <c r="A631" s="142"/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</row>
    <row r="632" spans="1:26" ht="12.75" customHeight="1" x14ac:dyDescent="0.2">
      <c r="A632" s="142"/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</row>
    <row r="633" spans="1:26" ht="12.75" customHeight="1" x14ac:dyDescent="0.2">
      <c r="A633" s="142"/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</row>
    <row r="634" spans="1:26" ht="12.75" customHeight="1" x14ac:dyDescent="0.2">
      <c r="A634" s="142"/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</row>
    <row r="635" spans="1:26" ht="12.75" customHeight="1" x14ac:dyDescent="0.2">
      <c r="A635" s="142"/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</row>
    <row r="636" spans="1:26" ht="12.75" customHeight="1" x14ac:dyDescent="0.2">
      <c r="A636" s="142"/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</row>
    <row r="637" spans="1:26" ht="12.75" customHeight="1" x14ac:dyDescent="0.2">
      <c r="A637" s="142"/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</row>
    <row r="638" spans="1:26" ht="12.75" customHeight="1" x14ac:dyDescent="0.2">
      <c r="A638" s="142"/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</row>
    <row r="639" spans="1:26" ht="12.75" customHeight="1" x14ac:dyDescent="0.2">
      <c r="A639" s="142"/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</row>
    <row r="640" spans="1:26" ht="12.75" customHeight="1" x14ac:dyDescent="0.2">
      <c r="A640" s="142"/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</row>
    <row r="641" spans="1:26" ht="12.75" customHeight="1" x14ac:dyDescent="0.2">
      <c r="A641" s="142"/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</row>
    <row r="642" spans="1:26" ht="12.75" customHeight="1" x14ac:dyDescent="0.2">
      <c r="A642" s="142"/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</row>
    <row r="643" spans="1:26" ht="12.75" customHeight="1" x14ac:dyDescent="0.2">
      <c r="A643" s="142"/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</row>
    <row r="644" spans="1:26" ht="12.75" customHeight="1" x14ac:dyDescent="0.2">
      <c r="A644" s="142"/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</row>
    <row r="645" spans="1:26" ht="12.75" customHeight="1" x14ac:dyDescent="0.2">
      <c r="A645" s="142"/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</row>
    <row r="646" spans="1:26" ht="12.75" customHeight="1" x14ac:dyDescent="0.2">
      <c r="A646" s="142"/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</row>
    <row r="647" spans="1:26" ht="12.75" customHeight="1" x14ac:dyDescent="0.2">
      <c r="A647" s="142"/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</row>
    <row r="648" spans="1:26" ht="12.75" customHeight="1" x14ac:dyDescent="0.2">
      <c r="A648" s="142"/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</row>
    <row r="649" spans="1:26" ht="12.75" customHeight="1" x14ac:dyDescent="0.2">
      <c r="A649" s="142"/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</row>
    <row r="650" spans="1:26" ht="12.75" customHeight="1" x14ac:dyDescent="0.2">
      <c r="A650" s="142"/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</row>
    <row r="651" spans="1:26" ht="12.75" customHeight="1" x14ac:dyDescent="0.2">
      <c r="A651" s="142"/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</row>
    <row r="652" spans="1:26" ht="12.75" customHeight="1" x14ac:dyDescent="0.2">
      <c r="A652" s="142"/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</row>
    <row r="653" spans="1:26" ht="12.75" customHeight="1" x14ac:dyDescent="0.2">
      <c r="A653" s="142"/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</row>
    <row r="654" spans="1:26" ht="12.75" customHeight="1" x14ac:dyDescent="0.2">
      <c r="A654" s="142"/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</row>
    <row r="655" spans="1:26" ht="12.75" customHeight="1" x14ac:dyDescent="0.2">
      <c r="A655" s="142"/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</row>
    <row r="656" spans="1:26" ht="12.75" customHeight="1" x14ac:dyDescent="0.2">
      <c r="A656" s="142"/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</row>
    <row r="657" spans="1:26" ht="12.75" customHeight="1" x14ac:dyDescent="0.2">
      <c r="A657" s="142"/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</row>
    <row r="658" spans="1:26" ht="12.75" customHeight="1" x14ac:dyDescent="0.2">
      <c r="A658" s="142"/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</row>
    <row r="659" spans="1:26" ht="12.75" customHeight="1" x14ac:dyDescent="0.2">
      <c r="A659" s="142"/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</row>
    <row r="660" spans="1:26" ht="12.75" customHeight="1" x14ac:dyDescent="0.2">
      <c r="A660" s="142"/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</row>
    <row r="661" spans="1:26" ht="12.75" customHeight="1" x14ac:dyDescent="0.2">
      <c r="A661" s="142"/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</row>
    <row r="662" spans="1:26" ht="12.75" customHeight="1" x14ac:dyDescent="0.2">
      <c r="A662" s="142"/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</row>
    <row r="663" spans="1:26" ht="12.75" customHeight="1" x14ac:dyDescent="0.2">
      <c r="A663" s="142"/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</row>
    <row r="664" spans="1:26" ht="12.75" customHeight="1" x14ac:dyDescent="0.2">
      <c r="A664" s="142"/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</row>
    <row r="665" spans="1:26" ht="12.75" customHeight="1" x14ac:dyDescent="0.2">
      <c r="A665" s="142"/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</row>
    <row r="666" spans="1:26" ht="12.75" customHeight="1" x14ac:dyDescent="0.2">
      <c r="A666" s="142"/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</row>
    <row r="667" spans="1:26" ht="12.75" customHeight="1" x14ac:dyDescent="0.2">
      <c r="A667" s="142"/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</row>
    <row r="668" spans="1:26" ht="12.75" customHeight="1" x14ac:dyDescent="0.2">
      <c r="A668" s="142"/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</row>
    <row r="669" spans="1:26" ht="12.75" customHeight="1" x14ac:dyDescent="0.2">
      <c r="A669" s="142"/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</row>
    <row r="670" spans="1:26" ht="12.75" customHeight="1" x14ac:dyDescent="0.2">
      <c r="A670" s="142"/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</row>
    <row r="671" spans="1:26" ht="12.75" customHeight="1" x14ac:dyDescent="0.2">
      <c r="A671" s="142"/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</row>
    <row r="672" spans="1:26" ht="12.75" customHeight="1" x14ac:dyDescent="0.2">
      <c r="A672" s="142"/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</row>
    <row r="673" spans="1:26" ht="12.75" customHeight="1" x14ac:dyDescent="0.2">
      <c r="A673" s="142"/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</row>
    <row r="674" spans="1:26" ht="12.75" customHeight="1" x14ac:dyDescent="0.2">
      <c r="A674" s="142"/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</row>
    <row r="675" spans="1:26" ht="12.75" customHeight="1" x14ac:dyDescent="0.2">
      <c r="A675" s="142"/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</row>
    <row r="676" spans="1:26" ht="12.75" customHeight="1" x14ac:dyDescent="0.2">
      <c r="A676" s="142"/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</row>
    <row r="677" spans="1:26" ht="12.75" customHeight="1" x14ac:dyDescent="0.2">
      <c r="A677" s="142"/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</row>
    <row r="678" spans="1:26" ht="12.75" customHeight="1" x14ac:dyDescent="0.2">
      <c r="A678" s="142"/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</row>
    <row r="679" spans="1:26" ht="12.75" customHeight="1" x14ac:dyDescent="0.2">
      <c r="A679" s="142"/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</row>
    <row r="680" spans="1:26" ht="12.75" customHeight="1" x14ac:dyDescent="0.2">
      <c r="A680" s="142"/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</row>
    <row r="681" spans="1:26" ht="12.75" customHeight="1" x14ac:dyDescent="0.2">
      <c r="A681" s="142"/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</row>
    <row r="682" spans="1:26" ht="12.75" customHeight="1" x14ac:dyDescent="0.2">
      <c r="A682" s="142"/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</row>
    <row r="683" spans="1:26" ht="12.75" customHeight="1" x14ac:dyDescent="0.2">
      <c r="A683" s="142"/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</row>
    <row r="684" spans="1:26" ht="12.75" customHeight="1" x14ac:dyDescent="0.2">
      <c r="A684" s="142"/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</row>
    <row r="685" spans="1:26" ht="12.75" customHeight="1" x14ac:dyDescent="0.2">
      <c r="A685" s="142"/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</row>
    <row r="686" spans="1:26" ht="12.75" customHeight="1" x14ac:dyDescent="0.2">
      <c r="A686" s="142"/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</row>
    <row r="687" spans="1:26" ht="12.75" customHeight="1" x14ac:dyDescent="0.2">
      <c r="A687" s="142"/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</row>
    <row r="688" spans="1:26" ht="12.75" customHeight="1" x14ac:dyDescent="0.2">
      <c r="A688" s="142"/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</row>
    <row r="689" spans="1:26" ht="12.75" customHeight="1" x14ac:dyDescent="0.2">
      <c r="A689" s="142"/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</row>
    <row r="690" spans="1:26" ht="12.75" customHeight="1" x14ac:dyDescent="0.2">
      <c r="A690" s="142"/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</row>
    <row r="691" spans="1:26" ht="12.75" customHeight="1" x14ac:dyDescent="0.2">
      <c r="A691" s="142"/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</row>
    <row r="692" spans="1:26" ht="12.75" customHeight="1" x14ac:dyDescent="0.2">
      <c r="A692" s="142"/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</row>
    <row r="693" spans="1:26" ht="12.75" customHeight="1" x14ac:dyDescent="0.2">
      <c r="A693" s="142"/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</row>
    <row r="694" spans="1:26" ht="12.75" customHeight="1" x14ac:dyDescent="0.2">
      <c r="A694" s="142"/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</row>
    <row r="695" spans="1:26" ht="12.75" customHeight="1" x14ac:dyDescent="0.2">
      <c r="A695" s="142"/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</row>
    <row r="696" spans="1:26" ht="12.75" customHeight="1" x14ac:dyDescent="0.2">
      <c r="A696" s="142"/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</row>
    <row r="697" spans="1:26" ht="12.75" customHeight="1" x14ac:dyDescent="0.2">
      <c r="A697" s="142"/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</row>
    <row r="698" spans="1:26" ht="12.75" customHeight="1" x14ac:dyDescent="0.2">
      <c r="A698" s="142"/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</row>
    <row r="699" spans="1:26" ht="12.75" customHeight="1" x14ac:dyDescent="0.2">
      <c r="A699" s="142"/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</row>
    <row r="700" spans="1:26" ht="12.75" customHeight="1" x14ac:dyDescent="0.2">
      <c r="A700" s="142"/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</row>
    <row r="701" spans="1:26" ht="12.75" customHeight="1" x14ac:dyDescent="0.2">
      <c r="A701" s="142"/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</row>
    <row r="702" spans="1:26" ht="12.75" customHeight="1" x14ac:dyDescent="0.2">
      <c r="A702" s="142"/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</row>
    <row r="703" spans="1:26" ht="12.75" customHeight="1" x14ac:dyDescent="0.2">
      <c r="A703" s="142"/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</row>
    <row r="704" spans="1:26" ht="12.75" customHeight="1" x14ac:dyDescent="0.2">
      <c r="A704" s="142"/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</row>
    <row r="705" spans="1:26" ht="12.75" customHeight="1" x14ac:dyDescent="0.2">
      <c r="A705" s="142"/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</row>
    <row r="706" spans="1:26" ht="12.75" customHeight="1" x14ac:dyDescent="0.2">
      <c r="A706" s="142"/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</row>
    <row r="707" spans="1:26" ht="12.75" customHeight="1" x14ac:dyDescent="0.2">
      <c r="A707" s="142"/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</row>
    <row r="708" spans="1:26" ht="12.75" customHeight="1" x14ac:dyDescent="0.2">
      <c r="A708" s="142"/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</row>
    <row r="709" spans="1:26" ht="12.75" customHeight="1" x14ac:dyDescent="0.2">
      <c r="A709" s="142"/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</row>
    <row r="710" spans="1:26" ht="12.75" customHeight="1" x14ac:dyDescent="0.2">
      <c r="A710" s="142"/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</row>
    <row r="711" spans="1:26" ht="12.75" customHeight="1" x14ac:dyDescent="0.2">
      <c r="A711" s="142"/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</row>
    <row r="712" spans="1:26" ht="12.75" customHeight="1" x14ac:dyDescent="0.2">
      <c r="A712" s="142"/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</row>
    <row r="713" spans="1:26" ht="12.75" customHeight="1" x14ac:dyDescent="0.2">
      <c r="A713" s="142"/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</row>
    <row r="714" spans="1:26" ht="12.75" customHeight="1" x14ac:dyDescent="0.2">
      <c r="A714" s="142"/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</row>
    <row r="715" spans="1:26" ht="12.75" customHeight="1" x14ac:dyDescent="0.2">
      <c r="A715" s="142"/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</row>
    <row r="716" spans="1:26" ht="12.75" customHeight="1" x14ac:dyDescent="0.2">
      <c r="A716" s="142"/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</row>
    <row r="717" spans="1:26" ht="12.75" customHeight="1" x14ac:dyDescent="0.2">
      <c r="A717" s="142"/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</row>
    <row r="718" spans="1:26" ht="12.75" customHeight="1" x14ac:dyDescent="0.2">
      <c r="A718" s="142"/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</row>
    <row r="719" spans="1:26" ht="12.75" customHeight="1" x14ac:dyDescent="0.2">
      <c r="A719" s="142"/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</row>
    <row r="720" spans="1:26" ht="12.75" customHeight="1" x14ac:dyDescent="0.2">
      <c r="A720" s="142"/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</row>
    <row r="721" spans="1:26" ht="12.75" customHeight="1" x14ac:dyDescent="0.2">
      <c r="A721" s="142"/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</row>
    <row r="722" spans="1:26" ht="12.75" customHeight="1" x14ac:dyDescent="0.2">
      <c r="A722" s="142"/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</row>
    <row r="723" spans="1:26" ht="12.75" customHeight="1" x14ac:dyDescent="0.2">
      <c r="A723" s="142"/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</row>
    <row r="724" spans="1:26" ht="12.75" customHeight="1" x14ac:dyDescent="0.2">
      <c r="A724" s="142"/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</row>
    <row r="725" spans="1:26" ht="12.75" customHeight="1" x14ac:dyDescent="0.2">
      <c r="A725" s="142"/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</row>
    <row r="726" spans="1:26" ht="12.75" customHeight="1" x14ac:dyDescent="0.2">
      <c r="A726" s="142"/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</row>
    <row r="727" spans="1:26" ht="12.75" customHeight="1" x14ac:dyDescent="0.2">
      <c r="A727" s="142"/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</row>
    <row r="728" spans="1:26" ht="12.75" customHeight="1" x14ac:dyDescent="0.2">
      <c r="A728" s="142"/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</row>
    <row r="729" spans="1:26" ht="12.75" customHeight="1" x14ac:dyDescent="0.2">
      <c r="A729" s="142"/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</row>
    <row r="730" spans="1:26" ht="12.75" customHeight="1" x14ac:dyDescent="0.2">
      <c r="A730" s="142"/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</row>
    <row r="731" spans="1:26" ht="12.75" customHeight="1" x14ac:dyDescent="0.2">
      <c r="A731" s="142"/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</row>
    <row r="732" spans="1:26" ht="12.75" customHeight="1" x14ac:dyDescent="0.2">
      <c r="A732" s="142"/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</row>
    <row r="733" spans="1:26" ht="12.75" customHeight="1" x14ac:dyDescent="0.2">
      <c r="A733" s="142"/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</row>
    <row r="734" spans="1:26" ht="12.75" customHeight="1" x14ac:dyDescent="0.2">
      <c r="A734" s="142"/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</row>
    <row r="735" spans="1:26" ht="12.75" customHeight="1" x14ac:dyDescent="0.2">
      <c r="A735" s="142"/>
      <c r="B735" s="142"/>
      <c r="C735" s="142"/>
      <c r="D735" s="142"/>
      <c r="E735" s="142"/>
      <c r="F735" s="142"/>
      <c r="G735" s="142"/>
      <c r="H735" s="142"/>
      <c r="I735" s="142"/>
      <c r="J735" s="142"/>
      <c r="K735" s="142"/>
      <c r="L735" s="142"/>
      <c r="M735" s="142"/>
      <c r="N735" s="142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</row>
    <row r="736" spans="1:26" ht="12.75" customHeight="1" x14ac:dyDescent="0.2">
      <c r="A736" s="142"/>
      <c r="B736" s="142"/>
      <c r="C736" s="142"/>
      <c r="D736" s="142"/>
      <c r="E736" s="142"/>
      <c r="F736" s="142"/>
      <c r="G736" s="142"/>
      <c r="H736" s="142"/>
      <c r="I736" s="142"/>
      <c r="J736" s="142"/>
      <c r="K736" s="142"/>
      <c r="L736" s="142"/>
      <c r="M736" s="142"/>
      <c r="N736" s="142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</row>
    <row r="737" spans="1:26" ht="12.75" customHeight="1" x14ac:dyDescent="0.2">
      <c r="A737" s="142"/>
      <c r="B737" s="142"/>
      <c r="C737" s="142"/>
      <c r="D737" s="142"/>
      <c r="E737" s="142"/>
      <c r="F737" s="142"/>
      <c r="G737" s="142"/>
      <c r="H737" s="142"/>
      <c r="I737" s="142"/>
      <c r="J737" s="142"/>
      <c r="K737" s="142"/>
      <c r="L737" s="142"/>
      <c r="M737" s="142"/>
      <c r="N737" s="142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</row>
    <row r="738" spans="1:26" ht="12.75" customHeight="1" x14ac:dyDescent="0.2">
      <c r="A738" s="142"/>
      <c r="B738" s="142"/>
      <c r="C738" s="142"/>
      <c r="D738" s="142"/>
      <c r="E738" s="142"/>
      <c r="F738" s="142"/>
      <c r="G738" s="142"/>
      <c r="H738" s="142"/>
      <c r="I738" s="142"/>
      <c r="J738" s="142"/>
      <c r="K738" s="142"/>
      <c r="L738" s="142"/>
      <c r="M738" s="142"/>
      <c r="N738" s="142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</row>
    <row r="739" spans="1:26" ht="12.75" customHeight="1" x14ac:dyDescent="0.2">
      <c r="A739" s="142"/>
      <c r="B739" s="142"/>
      <c r="C739" s="142"/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2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</row>
    <row r="740" spans="1:26" ht="12.75" customHeight="1" x14ac:dyDescent="0.2">
      <c r="A740" s="142"/>
      <c r="B740" s="142"/>
      <c r="C740" s="142"/>
      <c r="D740" s="142"/>
      <c r="E740" s="142"/>
      <c r="F740" s="142"/>
      <c r="G740" s="142"/>
      <c r="H740" s="142"/>
      <c r="I740" s="142"/>
      <c r="J740" s="142"/>
      <c r="K740" s="142"/>
      <c r="L740" s="142"/>
      <c r="M740" s="142"/>
      <c r="N740" s="142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</row>
    <row r="741" spans="1:26" ht="12.75" customHeight="1" x14ac:dyDescent="0.2">
      <c r="A741" s="142"/>
      <c r="B741" s="142"/>
      <c r="C741" s="142"/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2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</row>
    <row r="742" spans="1:26" ht="12.75" customHeight="1" x14ac:dyDescent="0.2">
      <c r="A742" s="142"/>
      <c r="B742" s="142"/>
      <c r="C742" s="142"/>
      <c r="D742" s="142"/>
      <c r="E742" s="142"/>
      <c r="F742" s="142"/>
      <c r="G742" s="142"/>
      <c r="H742" s="142"/>
      <c r="I742" s="142"/>
      <c r="J742" s="142"/>
      <c r="K742" s="142"/>
      <c r="L742" s="142"/>
      <c r="M742" s="142"/>
      <c r="N742" s="142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</row>
    <row r="743" spans="1:26" ht="12.75" customHeight="1" x14ac:dyDescent="0.2">
      <c r="A743" s="142"/>
      <c r="B743" s="142"/>
      <c r="C743" s="142"/>
      <c r="D743" s="142"/>
      <c r="E743" s="142"/>
      <c r="F743" s="142"/>
      <c r="G743" s="142"/>
      <c r="H743" s="142"/>
      <c r="I743" s="142"/>
      <c r="J743" s="142"/>
      <c r="K743" s="142"/>
      <c r="L743" s="142"/>
      <c r="M743" s="142"/>
      <c r="N743" s="142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</row>
    <row r="744" spans="1:26" ht="12.75" customHeight="1" x14ac:dyDescent="0.2">
      <c r="A744" s="142"/>
      <c r="B744" s="142"/>
      <c r="C744" s="142"/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42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</row>
    <row r="745" spans="1:26" ht="12.75" customHeight="1" x14ac:dyDescent="0.2">
      <c r="A745" s="142"/>
      <c r="B745" s="142"/>
      <c r="C745" s="142"/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2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</row>
    <row r="746" spans="1:26" ht="12.75" customHeight="1" x14ac:dyDescent="0.2">
      <c r="A746" s="142"/>
      <c r="B746" s="142"/>
      <c r="C746" s="142"/>
      <c r="D746" s="142"/>
      <c r="E746" s="142"/>
      <c r="F746" s="142"/>
      <c r="G746" s="142"/>
      <c r="H746" s="142"/>
      <c r="I746" s="142"/>
      <c r="J746" s="142"/>
      <c r="K746" s="142"/>
      <c r="L746" s="142"/>
      <c r="M746" s="142"/>
      <c r="N746" s="142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</row>
    <row r="747" spans="1:26" ht="12.75" customHeight="1" x14ac:dyDescent="0.2">
      <c r="A747" s="142"/>
      <c r="B747" s="142"/>
      <c r="C747" s="142"/>
      <c r="D747" s="142"/>
      <c r="E747" s="142"/>
      <c r="F747" s="142"/>
      <c r="G747" s="142"/>
      <c r="H747" s="142"/>
      <c r="I747" s="142"/>
      <c r="J747" s="142"/>
      <c r="K747" s="142"/>
      <c r="L747" s="142"/>
      <c r="M747" s="142"/>
      <c r="N747" s="142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</row>
    <row r="748" spans="1:26" ht="12.75" customHeight="1" x14ac:dyDescent="0.2">
      <c r="A748" s="142"/>
      <c r="B748" s="142"/>
      <c r="C748" s="142"/>
      <c r="D748" s="142"/>
      <c r="E748" s="142"/>
      <c r="F748" s="142"/>
      <c r="G748" s="142"/>
      <c r="H748" s="142"/>
      <c r="I748" s="142"/>
      <c r="J748" s="142"/>
      <c r="K748" s="142"/>
      <c r="L748" s="142"/>
      <c r="M748" s="142"/>
      <c r="N748" s="142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</row>
    <row r="749" spans="1:26" ht="12.75" customHeight="1" x14ac:dyDescent="0.2">
      <c r="A749" s="142"/>
      <c r="B749" s="142"/>
      <c r="C749" s="142"/>
      <c r="D749" s="142"/>
      <c r="E749" s="142"/>
      <c r="F749" s="142"/>
      <c r="G749" s="142"/>
      <c r="H749" s="142"/>
      <c r="I749" s="142"/>
      <c r="J749" s="142"/>
      <c r="K749" s="142"/>
      <c r="L749" s="142"/>
      <c r="M749" s="142"/>
      <c r="N749" s="142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</row>
    <row r="750" spans="1:26" ht="12.75" customHeight="1" x14ac:dyDescent="0.2">
      <c r="A750" s="142"/>
      <c r="B750" s="142"/>
      <c r="C750" s="142"/>
      <c r="D750" s="142"/>
      <c r="E750" s="142"/>
      <c r="F750" s="142"/>
      <c r="G750" s="142"/>
      <c r="H750" s="142"/>
      <c r="I750" s="142"/>
      <c r="J750" s="142"/>
      <c r="K750" s="142"/>
      <c r="L750" s="142"/>
      <c r="M750" s="142"/>
      <c r="N750" s="142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</row>
    <row r="751" spans="1:26" ht="12.75" customHeight="1" x14ac:dyDescent="0.2">
      <c r="A751" s="142"/>
      <c r="B751" s="142"/>
      <c r="C751" s="142"/>
      <c r="D751" s="142"/>
      <c r="E751" s="142"/>
      <c r="F751" s="142"/>
      <c r="G751" s="142"/>
      <c r="H751" s="142"/>
      <c r="I751" s="142"/>
      <c r="J751" s="142"/>
      <c r="K751" s="142"/>
      <c r="L751" s="142"/>
      <c r="M751" s="142"/>
      <c r="N751" s="142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</row>
    <row r="752" spans="1:26" ht="12.75" customHeight="1" x14ac:dyDescent="0.2">
      <c r="A752" s="142"/>
      <c r="B752" s="142"/>
      <c r="C752" s="142"/>
      <c r="D752" s="142"/>
      <c r="E752" s="142"/>
      <c r="F752" s="142"/>
      <c r="G752" s="142"/>
      <c r="H752" s="142"/>
      <c r="I752" s="142"/>
      <c r="J752" s="142"/>
      <c r="K752" s="142"/>
      <c r="L752" s="142"/>
      <c r="M752" s="142"/>
      <c r="N752" s="142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</row>
    <row r="753" spans="1:26" ht="12.75" customHeight="1" x14ac:dyDescent="0.2">
      <c r="A753" s="142"/>
      <c r="B753" s="142"/>
      <c r="C753" s="142"/>
      <c r="D753" s="142"/>
      <c r="E753" s="142"/>
      <c r="F753" s="142"/>
      <c r="G753" s="142"/>
      <c r="H753" s="142"/>
      <c r="I753" s="142"/>
      <c r="J753" s="142"/>
      <c r="K753" s="142"/>
      <c r="L753" s="142"/>
      <c r="M753" s="142"/>
      <c r="N753" s="142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</row>
    <row r="754" spans="1:26" ht="12.75" customHeight="1" x14ac:dyDescent="0.2">
      <c r="A754" s="142"/>
      <c r="B754" s="142"/>
      <c r="C754" s="142"/>
      <c r="D754" s="142"/>
      <c r="E754" s="142"/>
      <c r="F754" s="142"/>
      <c r="G754" s="142"/>
      <c r="H754" s="142"/>
      <c r="I754" s="142"/>
      <c r="J754" s="142"/>
      <c r="K754" s="142"/>
      <c r="L754" s="142"/>
      <c r="M754" s="142"/>
      <c r="N754" s="142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</row>
    <row r="755" spans="1:26" ht="12.75" customHeight="1" x14ac:dyDescent="0.2">
      <c r="A755" s="142"/>
      <c r="B755" s="142"/>
      <c r="C755" s="142"/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2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</row>
    <row r="756" spans="1:26" ht="12.75" customHeight="1" x14ac:dyDescent="0.2">
      <c r="A756" s="142"/>
      <c r="B756" s="142"/>
      <c r="C756" s="142"/>
      <c r="D756" s="142"/>
      <c r="E756" s="142"/>
      <c r="F756" s="142"/>
      <c r="G756" s="142"/>
      <c r="H756" s="142"/>
      <c r="I756" s="142"/>
      <c r="J756" s="142"/>
      <c r="K756" s="142"/>
      <c r="L756" s="142"/>
      <c r="M756" s="142"/>
      <c r="N756" s="142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</row>
    <row r="757" spans="1:26" ht="12.75" customHeight="1" x14ac:dyDescent="0.2">
      <c r="A757" s="142"/>
      <c r="B757" s="142"/>
      <c r="C757" s="142"/>
      <c r="D757" s="142"/>
      <c r="E757" s="142"/>
      <c r="F757" s="142"/>
      <c r="G757" s="142"/>
      <c r="H757" s="142"/>
      <c r="I757" s="142"/>
      <c r="J757" s="142"/>
      <c r="K757" s="142"/>
      <c r="L757" s="142"/>
      <c r="M757" s="142"/>
      <c r="N757" s="142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</row>
    <row r="758" spans="1:26" ht="12.75" customHeight="1" x14ac:dyDescent="0.2">
      <c r="A758" s="142"/>
      <c r="B758" s="142"/>
      <c r="C758" s="142"/>
      <c r="D758" s="142"/>
      <c r="E758" s="142"/>
      <c r="F758" s="142"/>
      <c r="G758" s="142"/>
      <c r="H758" s="142"/>
      <c r="I758" s="142"/>
      <c r="J758" s="142"/>
      <c r="K758" s="142"/>
      <c r="L758" s="142"/>
      <c r="M758" s="142"/>
      <c r="N758" s="142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</row>
    <row r="759" spans="1:26" ht="12.75" customHeight="1" x14ac:dyDescent="0.2">
      <c r="A759" s="142"/>
      <c r="B759" s="142"/>
      <c r="C759" s="142"/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2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</row>
    <row r="760" spans="1:26" ht="12.75" customHeight="1" x14ac:dyDescent="0.2">
      <c r="A760" s="142"/>
      <c r="B760" s="142"/>
      <c r="C760" s="142"/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2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</row>
    <row r="761" spans="1:26" ht="12.75" customHeight="1" x14ac:dyDescent="0.2">
      <c r="A761" s="142"/>
      <c r="B761" s="142"/>
      <c r="C761" s="142"/>
      <c r="D761" s="142"/>
      <c r="E761" s="142"/>
      <c r="F761" s="142"/>
      <c r="G761" s="142"/>
      <c r="H761" s="142"/>
      <c r="I761" s="142"/>
      <c r="J761" s="142"/>
      <c r="K761" s="142"/>
      <c r="L761" s="142"/>
      <c r="M761" s="142"/>
      <c r="N761" s="142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</row>
    <row r="762" spans="1:26" ht="12.75" customHeight="1" x14ac:dyDescent="0.2">
      <c r="A762" s="142"/>
      <c r="B762" s="142"/>
      <c r="C762" s="142"/>
      <c r="D762" s="142"/>
      <c r="E762" s="142"/>
      <c r="F762" s="142"/>
      <c r="G762" s="142"/>
      <c r="H762" s="142"/>
      <c r="I762" s="142"/>
      <c r="J762" s="142"/>
      <c r="K762" s="142"/>
      <c r="L762" s="142"/>
      <c r="M762" s="142"/>
      <c r="N762" s="142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</row>
    <row r="763" spans="1:26" ht="12.75" customHeight="1" x14ac:dyDescent="0.2">
      <c r="A763" s="142"/>
      <c r="B763" s="142"/>
      <c r="C763" s="142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2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</row>
    <row r="764" spans="1:26" ht="12.75" customHeight="1" x14ac:dyDescent="0.2">
      <c r="A764" s="142"/>
      <c r="B764" s="142"/>
      <c r="C764" s="142"/>
      <c r="D764" s="142"/>
      <c r="E764" s="142"/>
      <c r="F764" s="142"/>
      <c r="G764" s="142"/>
      <c r="H764" s="142"/>
      <c r="I764" s="142"/>
      <c r="J764" s="142"/>
      <c r="K764" s="142"/>
      <c r="L764" s="142"/>
      <c r="M764" s="142"/>
      <c r="N764" s="142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</row>
    <row r="765" spans="1:26" ht="12.75" customHeight="1" x14ac:dyDescent="0.2">
      <c r="A765" s="142"/>
      <c r="B765" s="142"/>
      <c r="C765" s="142"/>
      <c r="D765" s="142"/>
      <c r="E765" s="142"/>
      <c r="F765" s="142"/>
      <c r="G765" s="142"/>
      <c r="H765" s="142"/>
      <c r="I765" s="142"/>
      <c r="J765" s="142"/>
      <c r="K765" s="142"/>
      <c r="L765" s="142"/>
      <c r="M765" s="142"/>
      <c r="N765" s="142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</row>
    <row r="766" spans="1:26" ht="12.75" customHeight="1" x14ac:dyDescent="0.2">
      <c r="A766" s="142"/>
      <c r="B766" s="142"/>
      <c r="C766" s="142"/>
      <c r="D766" s="142"/>
      <c r="E766" s="142"/>
      <c r="F766" s="142"/>
      <c r="G766" s="142"/>
      <c r="H766" s="142"/>
      <c r="I766" s="142"/>
      <c r="J766" s="142"/>
      <c r="K766" s="142"/>
      <c r="L766" s="142"/>
      <c r="M766" s="142"/>
      <c r="N766" s="142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</row>
    <row r="767" spans="1:26" ht="12.75" customHeight="1" x14ac:dyDescent="0.2">
      <c r="A767" s="142"/>
      <c r="B767" s="142"/>
      <c r="C767" s="142"/>
      <c r="D767" s="142"/>
      <c r="E767" s="142"/>
      <c r="F767" s="142"/>
      <c r="G767" s="142"/>
      <c r="H767" s="142"/>
      <c r="I767" s="142"/>
      <c r="J767" s="142"/>
      <c r="K767" s="142"/>
      <c r="L767" s="142"/>
      <c r="M767" s="142"/>
      <c r="N767" s="142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</row>
    <row r="768" spans="1:26" ht="12.75" customHeight="1" x14ac:dyDescent="0.2">
      <c r="A768" s="142"/>
      <c r="B768" s="142"/>
      <c r="C768" s="142"/>
      <c r="D768" s="142"/>
      <c r="E768" s="142"/>
      <c r="F768" s="142"/>
      <c r="G768" s="142"/>
      <c r="H768" s="142"/>
      <c r="I768" s="142"/>
      <c r="J768" s="142"/>
      <c r="K768" s="142"/>
      <c r="L768" s="142"/>
      <c r="M768" s="142"/>
      <c r="N768" s="142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</row>
    <row r="769" spans="1:26" ht="12.75" customHeight="1" x14ac:dyDescent="0.2">
      <c r="A769" s="142"/>
      <c r="B769" s="142"/>
      <c r="C769" s="142"/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2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</row>
    <row r="770" spans="1:26" ht="12.75" customHeight="1" x14ac:dyDescent="0.2">
      <c r="A770" s="142"/>
      <c r="B770" s="142"/>
      <c r="C770" s="142"/>
      <c r="D770" s="142"/>
      <c r="E770" s="142"/>
      <c r="F770" s="142"/>
      <c r="G770" s="142"/>
      <c r="H770" s="142"/>
      <c r="I770" s="142"/>
      <c r="J770" s="142"/>
      <c r="K770" s="142"/>
      <c r="L770" s="142"/>
      <c r="M770" s="142"/>
      <c r="N770" s="142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</row>
    <row r="771" spans="1:26" ht="12.75" customHeight="1" x14ac:dyDescent="0.2">
      <c r="A771" s="142"/>
      <c r="B771" s="142"/>
      <c r="C771" s="142"/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2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</row>
    <row r="772" spans="1:26" ht="12.75" customHeight="1" x14ac:dyDescent="0.2">
      <c r="A772" s="142"/>
      <c r="B772" s="142"/>
      <c r="C772" s="142"/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2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</row>
    <row r="773" spans="1:26" ht="12.75" customHeight="1" x14ac:dyDescent="0.2">
      <c r="A773" s="142"/>
      <c r="B773" s="142"/>
      <c r="C773" s="142"/>
      <c r="D773" s="142"/>
      <c r="E773" s="142"/>
      <c r="F773" s="142"/>
      <c r="G773" s="142"/>
      <c r="H773" s="142"/>
      <c r="I773" s="142"/>
      <c r="J773" s="142"/>
      <c r="K773" s="142"/>
      <c r="L773" s="142"/>
      <c r="M773" s="142"/>
      <c r="N773" s="142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</row>
    <row r="774" spans="1:26" ht="12.75" customHeight="1" x14ac:dyDescent="0.2">
      <c r="A774" s="142"/>
      <c r="B774" s="142"/>
      <c r="C774" s="142"/>
      <c r="D774" s="142"/>
      <c r="E774" s="142"/>
      <c r="F774" s="142"/>
      <c r="G774" s="142"/>
      <c r="H774" s="142"/>
      <c r="I774" s="142"/>
      <c r="J774" s="142"/>
      <c r="K774" s="142"/>
      <c r="L774" s="142"/>
      <c r="M774" s="142"/>
      <c r="N774" s="142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</row>
    <row r="775" spans="1:26" ht="12.75" customHeight="1" x14ac:dyDescent="0.2">
      <c r="A775" s="142"/>
      <c r="B775" s="142"/>
      <c r="C775" s="142"/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2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</row>
    <row r="776" spans="1:26" ht="12.75" customHeight="1" x14ac:dyDescent="0.2">
      <c r="A776" s="142"/>
      <c r="B776" s="142"/>
      <c r="C776" s="142"/>
      <c r="D776" s="142"/>
      <c r="E776" s="142"/>
      <c r="F776" s="142"/>
      <c r="G776" s="142"/>
      <c r="H776" s="142"/>
      <c r="I776" s="142"/>
      <c r="J776" s="142"/>
      <c r="K776" s="142"/>
      <c r="L776" s="142"/>
      <c r="M776" s="142"/>
      <c r="N776" s="142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</row>
    <row r="777" spans="1:26" ht="12.75" customHeight="1" x14ac:dyDescent="0.2">
      <c r="A777" s="142"/>
      <c r="B777" s="142"/>
      <c r="C777" s="142"/>
      <c r="D777" s="142"/>
      <c r="E777" s="142"/>
      <c r="F777" s="142"/>
      <c r="G777" s="142"/>
      <c r="H777" s="142"/>
      <c r="I777" s="142"/>
      <c r="J777" s="142"/>
      <c r="K777" s="142"/>
      <c r="L777" s="142"/>
      <c r="M777" s="142"/>
      <c r="N777" s="142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</row>
    <row r="778" spans="1:26" ht="12.75" customHeight="1" x14ac:dyDescent="0.2">
      <c r="A778" s="142"/>
      <c r="B778" s="142"/>
      <c r="C778" s="142"/>
      <c r="D778" s="142"/>
      <c r="E778" s="142"/>
      <c r="F778" s="142"/>
      <c r="G778" s="142"/>
      <c r="H778" s="142"/>
      <c r="I778" s="142"/>
      <c r="J778" s="142"/>
      <c r="K778" s="142"/>
      <c r="L778" s="142"/>
      <c r="M778" s="142"/>
      <c r="N778" s="142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</row>
    <row r="779" spans="1:26" ht="12.75" customHeight="1" x14ac:dyDescent="0.2">
      <c r="A779" s="142"/>
      <c r="B779" s="142"/>
      <c r="C779" s="142"/>
      <c r="D779" s="142"/>
      <c r="E779" s="142"/>
      <c r="F779" s="142"/>
      <c r="G779" s="142"/>
      <c r="H779" s="142"/>
      <c r="I779" s="142"/>
      <c r="J779" s="142"/>
      <c r="K779" s="142"/>
      <c r="L779" s="142"/>
      <c r="M779" s="142"/>
      <c r="N779" s="142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</row>
    <row r="780" spans="1:26" ht="12.75" customHeight="1" x14ac:dyDescent="0.2">
      <c r="A780" s="142"/>
      <c r="B780" s="142"/>
      <c r="C780" s="142"/>
      <c r="D780" s="142"/>
      <c r="E780" s="142"/>
      <c r="F780" s="142"/>
      <c r="G780" s="142"/>
      <c r="H780" s="142"/>
      <c r="I780" s="142"/>
      <c r="J780" s="142"/>
      <c r="K780" s="142"/>
      <c r="L780" s="142"/>
      <c r="M780" s="142"/>
      <c r="N780" s="142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</row>
    <row r="781" spans="1:26" ht="12.75" customHeight="1" x14ac:dyDescent="0.2">
      <c r="A781" s="142"/>
      <c r="B781" s="142"/>
      <c r="C781" s="142"/>
      <c r="D781" s="142"/>
      <c r="E781" s="142"/>
      <c r="F781" s="142"/>
      <c r="G781" s="142"/>
      <c r="H781" s="142"/>
      <c r="I781" s="142"/>
      <c r="J781" s="142"/>
      <c r="K781" s="142"/>
      <c r="L781" s="142"/>
      <c r="M781" s="142"/>
      <c r="N781" s="142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</row>
    <row r="782" spans="1:26" ht="12.75" customHeight="1" x14ac:dyDescent="0.2">
      <c r="A782" s="142"/>
      <c r="B782" s="142"/>
      <c r="C782" s="142"/>
      <c r="D782" s="142"/>
      <c r="E782" s="142"/>
      <c r="F782" s="142"/>
      <c r="G782" s="142"/>
      <c r="H782" s="142"/>
      <c r="I782" s="142"/>
      <c r="J782" s="142"/>
      <c r="K782" s="142"/>
      <c r="L782" s="142"/>
      <c r="M782" s="142"/>
      <c r="N782" s="142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</row>
    <row r="783" spans="1:26" ht="12.75" customHeight="1" x14ac:dyDescent="0.2">
      <c r="A783" s="142"/>
      <c r="B783" s="142"/>
      <c r="C783" s="142"/>
      <c r="D783" s="142"/>
      <c r="E783" s="142"/>
      <c r="F783" s="142"/>
      <c r="G783" s="142"/>
      <c r="H783" s="142"/>
      <c r="I783" s="142"/>
      <c r="J783" s="142"/>
      <c r="K783" s="142"/>
      <c r="L783" s="142"/>
      <c r="M783" s="142"/>
      <c r="N783" s="142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</row>
    <row r="784" spans="1:26" ht="12.75" customHeight="1" x14ac:dyDescent="0.2">
      <c r="A784" s="142"/>
      <c r="B784" s="142"/>
      <c r="C784" s="142"/>
      <c r="D784" s="142"/>
      <c r="E784" s="142"/>
      <c r="F784" s="142"/>
      <c r="G784" s="142"/>
      <c r="H784" s="142"/>
      <c r="I784" s="142"/>
      <c r="J784" s="142"/>
      <c r="K784" s="142"/>
      <c r="L784" s="142"/>
      <c r="M784" s="142"/>
      <c r="N784" s="142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</row>
    <row r="785" spans="1:26" ht="12.75" customHeight="1" x14ac:dyDescent="0.2">
      <c r="A785" s="142"/>
      <c r="B785" s="142"/>
      <c r="C785" s="142"/>
      <c r="D785" s="142"/>
      <c r="E785" s="142"/>
      <c r="F785" s="142"/>
      <c r="G785" s="142"/>
      <c r="H785" s="142"/>
      <c r="I785" s="142"/>
      <c r="J785" s="142"/>
      <c r="K785" s="142"/>
      <c r="L785" s="142"/>
      <c r="M785" s="142"/>
      <c r="N785" s="142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</row>
    <row r="786" spans="1:26" ht="12.75" customHeight="1" x14ac:dyDescent="0.2">
      <c r="A786" s="142"/>
      <c r="B786" s="142"/>
      <c r="C786" s="142"/>
      <c r="D786" s="142"/>
      <c r="E786" s="142"/>
      <c r="F786" s="142"/>
      <c r="G786" s="142"/>
      <c r="H786" s="142"/>
      <c r="I786" s="142"/>
      <c r="J786" s="142"/>
      <c r="K786" s="142"/>
      <c r="L786" s="142"/>
      <c r="M786" s="142"/>
      <c r="N786" s="142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</row>
    <row r="787" spans="1:26" ht="12.75" customHeight="1" x14ac:dyDescent="0.2">
      <c r="A787" s="142"/>
      <c r="B787" s="142"/>
      <c r="C787" s="142"/>
      <c r="D787" s="142"/>
      <c r="E787" s="142"/>
      <c r="F787" s="142"/>
      <c r="G787" s="142"/>
      <c r="H787" s="142"/>
      <c r="I787" s="142"/>
      <c r="J787" s="142"/>
      <c r="K787" s="142"/>
      <c r="L787" s="142"/>
      <c r="M787" s="142"/>
      <c r="N787" s="142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</row>
    <row r="788" spans="1:26" ht="12.75" customHeight="1" x14ac:dyDescent="0.2">
      <c r="A788" s="142"/>
      <c r="B788" s="142"/>
      <c r="C788" s="142"/>
      <c r="D788" s="142"/>
      <c r="E788" s="142"/>
      <c r="F788" s="142"/>
      <c r="G788" s="142"/>
      <c r="H788" s="142"/>
      <c r="I788" s="142"/>
      <c r="J788" s="142"/>
      <c r="K788" s="142"/>
      <c r="L788" s="142"/>
      <c r="M788" s="142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</row>
    <row r="789" spans="1:26" ht="12.75" customHeight="1" x14ac:dyDescent="0.2">
      <c r="A789" s="142"/>
      <c r="B789" s="142"/>
      <c r="C789" s="142"/>
      <c r="D789" s="142"/>
      <c r="E789" s="142"/>
      <c r="F789" s="142"/>
      <c r="G789" s="142"/>
      <c r="H789" s="142"/>
      <c r="I789" s="142"/>
      <c r="J789" s="142"/>
      <c r="K789" s="142"/>
      <c r="L789" s="142"/>
      <c r="M789" s="142"/>
      <c r="N789" s="142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</row>
    <row r="790" spans="1:26" ht="12.75" customHeight="1" x14ac:dyDescent="0.2">
      <c r="A790" s="142"/>
      <c r="B790" s="142"/>
      <c r="C790" s="142"/>
      <c r="D790" s="142"/>
      <c r="E790" s="142"/>
      <c r="F790" s="142"/>
      <c r="G790" s="142"/>
      <c r="H790" s="142"/>
      <c r="I790" s="142"/>
      <c r="J790" s="142"/>
      <c r="K790" s="142"/>
      <c r="L790" s="142"/>
      <c r="M790" s="142"/>
      <c r="N790" s="142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</row>
    <row r="791" spans="1:26" ht="12.75" customHeight="1" x14ac:dyDescent="0.2">
      <c r="A791" s="142"/>
      <c r="B791" s="142"/>
      <c r="C791" s="142"/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2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</row>
    <row r="792" spans="1:26" ht="12.75" customHeight="1" x14ac:dyDescent="0.2">
      <c r="A792" s="142"/>
      <c r="B792" s="142"/>
      <c r="C792" s="142"/>
      <c r="D792" s="142"/>
      <c r="E792" s="142"/>
      <c r="F792" s="142"/>
      <c r="G792" s="142"/>
      <c r="H792" s="142"/>
      <c r="I792" s="142"/>
      <c r="J792" s="142"/>
      <c r="K792" s="142"/>
      <c r="L792" s="142"/>
      <c r="M792" s="142"/>
      <c r="N792" s="142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</row>
    <row r="793" spans="1:26" ht="12.75" customHeight="1" x14ac:dyDescent="0.2">
      <c r="A793" s="142"/>
      <c r="B793" s="142"/>
      <c r="C793" s="142"/>
      <c r="D793" s="142"/>
      <c r="E793" s="142"/>
      <c r="F793" s="142"/>
      <c r="G793" s="142"/>
      <c r="H793" s="142"/>
      <c r="I793" s="142"/>
      <c r="J793" s="142"/>
      <c r="K793" s="142"/>
      <c r="L793" s="142"/>
      <c r="M793" s="142"/>
      <c r="N793" s="142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</row>
    <row r="794" spans="1:26" ht="12.75" customHeight="1" x14ac:dyDescent="0.2">
      <c r="A794" s="142"/>
      <c r="B794" s="142"/>
      <c r="C794" s="142"/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2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</row>
    <row r="795" spans="1:26" ht="12.75" customHeight="1" x14ac:dyDescent="0.2">
      <c r="A795" s="142"/>
      <c r="B795" s="142"/>
      <c r="C795" s="142"/>
      <c r="D795" s="142"/>
      <c r="E795" s="142"/>
      <c r="F795" s="142"/>
      <c r="G795" s="142"/>
      <c r="H795" s="142"/>
      <c r="I795" s="142"/>
      <c r="J795" s="142"/>
      <c r="K795" s="142"/>
      <c r="L795" s="142"/>
      <c r="M795" s="142"/>
      <c r="N795" s="142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</row>
    <row r="796" spans="1:26" ht="12.75" customHeight="1" x14ac:dyDescent="0.2">
      <c r="A796" s="142"/>
      <c r="B796" s="142"/>
      <c r="C796" s="142"/>
      <c r="D796" s="142"/>
      <c r="E796" s="142"/>
      <c r="F796" s="142"/>
      <c r="G796" s="142"/>
      <c r="H796" s="142"/>
      <c r="I796" s="142"/>
      <c r="J796" s="142"/>
      <c r="K796" s="142"/>
      <c r="L796" s="142"/>
      <c r="M796" s="142"/>
      <c r="N796" s="142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</row>
    <row r="797" spans="1:26" ht="12.75" customHeight="1" x14ac:dyDescent="0.2">
      <c r="A797" s="142"/>
      <c r="B797" s="142"/>
      <c r="C797" s="142"/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42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</row>
    <row r="798" spans="1:26" ht="12.75" customHeight="1" x14ac:dyDescent="0.2">
      <c r="A798" s="142"/>
      <c r="B798" s="142"/>
      <c r="C798" s="142"/>
      <c r="D798" s="142"/>
      <c r="E798" s="142"/>
      <c r="F798" s="142"/>
      <c r="G798" s="142"/>
      <c r="H798" s="142"/>
      <c r="I798" s="142"/>
      <c r="J798" s="142"/>
      <c r="K798" s="142"/>
      <c r="L798" s="142"/>
      <c r="M798" s="142"/>
      <c r="N798" s="142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</row>
    <row r="799" spans="1:26" ht="12.75" customHeight="1" x14ac:dyDescent="0.2">
      <c r="A799" s="142"/>
      <c r="B799" s="142"/>
      <c r="C799" s="142"/>
      <c r="D799" s="142"/>
      <c r="E799" s="142"/>
      <c r="F799" s="142"/>
      <c r="G799" s="142"/>
      <c r="H799" s="142"/>
      <c r="I799" s="142"/>
      <c r="J799" s="142"/>
      <c r="K799" s="142"/>
      <c r="L799" s="142"/>
      <c r="M799" s="142"/>
      <c r="N799" s="142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</row>
    <row r="800" spans="1:26" ht="12.75" customHeight="1" x14ac:dyDescent="0.2">
      <c r="A800" s="142"/>
      <c r="B800" s="142"/>
      <c r="C800" s="142"/>
      <c r="D800" s="142"/>
      <c r="E800" s="142"/>
      <c r="F800" s="142"/>
      <c r="G800" s="142"/>
      <c r="H800" s="142"/>
      <c r="I800" s="142"/>
      <c r="J800" s="142"/>
      <c r="K800" s="142"/>
      <c r="L800" s="142"/>
      <c r="M800" s="142"/>
      <c r="N800" s="142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</row>
    <row r="801" spans="1:26" ht="12.75" customHeight="1" x14ac:dyDescent="0.2">
      <c r="A801" s="142"/>
      <c r="B801" s="142"/>
      <c r="C801" s="142"/>
      <c r="D801" s="142"/>
      <c r="E801" s="142"/>
      <c r="F801" s="142"/>
      <c r="G801" s="142"/>
      <c r="H801" s="142"/>
      <c r="I801" s="142"/>
      <c r="J801" s="142"/>
      <c r="K801" s="142"/>
      <c r="L801" s="142"/>
      <c r="M801" s="142"/>
      <c r="N801" s="142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</row>
    <row r="802" spans="1:26" ht="12.75" customHeight="1" x14ac:dyDescent="0.2">
      <c r="A802" s="142"/>
      <c r="B802" s="142"/>
      <c r="C802" s="142"/>
      <c r="D802" s="142"/>
      <c r="E802" s="142"/>
      <c r="F802" s="142"/>
      <c r="G802" s="142"/>
      <c r="H802" s="142"/>
      <c r="I802" s="142"/>
      <c r="J802" s="142"/>
      <c r="K802" s="142"/>
      <c r="L802" s="142"/>
      <c r="M802" s="142"/>
      <c r="N802" s="142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</row>
    <row r="803" spans="1:26" ht="12.75" customHeight="1" x14ac:dyDescent="0.2">
      <c r="A803" s="142"/>
      <c r="B803" s="142"/>
      <c r="C803" s="142"/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2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</row>
    <row r="804" spans="1:26" ht="12.75" customHeight="1" x14ac:dyDescent="0.2">
      <c r="A804" s="142"/>
      <c r="B804" s="142"/>
      <c r="C804" s="142"/>
      <c r="D804" s="142"/>
      <c r="E804" s="142"/>
      <c r="F804" s="142"/>
      <c r="G804" s="142"/>
      <c r="H804" s="142"/>
      <c r="I804" s="142"/>
      <c r="J804" s="142"/>
      <c r="K804" s="142"/>
      <c r="L804" s="142"/>
      <c r="M804" s="142"/>
      <c r="N804" s="142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</row>
    <row r="805" spans="1:26" ht="12.75" customHeight="1" x14ac:dyDescent="0.2">
      <c r="A805" s="142"/>
      <c r="B805" s="142"/>
      <c r="C805" s="142"/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2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2"/>
    </row>
    <row r="806" spans="1:26" ht="12.75" customHeight="1" x14ac:dyDescent="0.2">
      <c r="A806" s="142"/>
      <c r="B806" s="142"/>
      <c r="C806" s="142"/>
      <c r="D806" s="142"/>
      <c r="E806" s="142"/>
      <c r="F806" s="142"/>
      <c r="G806" s="142"/>
      <c r="H806" s="142"/>
      <c r="I806" s="142"/>
      <c r="J806" s="142"/>
      <c r="K806" s="142"/>
      <c r="L806" s="142"/>
      <c r="M806" s="142"/>
      <c r="N806" s="142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</row>
    <row r="807" spans="1:26" ht="12.75" customHeight="1" x14ac:dyDescent="0.2">
      <c r="A807" s="142"/>
      <c r="B807" s="142"/>
      <c r="C807" s="142"/>
      <c r="D807" s="142"/>
      <c r="E807" s="142"/>
      <c r="F807" s="142"/>
      <c r="G807" s="142"/>
      <c r="H807" s="142"/>
      <c r="I807" s="142"/>
      <c r="J807" s="142"/>
      <c r="K807" s="142"/>
      <c r="L807" s="142"/>
      <c r="M807" s="142"/>
      <c r="N807" s="142"/>
      <c r="O807" s="142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2"/>
    </row>
    <row r="808" spans="1:26" ht="12.75" customHeight="1" x14ac:dyDescent="0.2">
      <c r="A808" s="142"/>
      <c r="B808" s="142"/>
      <c r="C808" s="142"/>
      <c r="D808" s="142"/>
      <c r="E808" s="142"/>
      <c r="F808" s="142"/>
      <c r="G808" s="142"/>
      <c r="H808" s="142"/>
      <c r="I808" s="142"/>
      <c r="J808" s="142"/>
      <c r="K808" s="142"/>
      <c r="L808" s="142"/>
      <c r="M808" s="142"/>
      <c r="N808" s="142"/>
      <c r="O808" s="142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2"/>
    </row>
    <row r="809" spans="1:26" ht="12.75" customHeight="1" x14ac:dyDescent="0.2">
      <c r="A809" s="142"/>
      <c r="B809" s="142"/>
      <c r="C809" s="142"/>
      <c r="D809" s="142"/>
      <c r="E809" s="142"/>
      <c r="F809" s="142"/>
      <c r="G809" s="142"/>
      <c r="H809" s="142"/>
      <c r="I809" s="142"/>
      <c r="J809" s="142"/>
      <c r="K809" s="142"/>
      <c r="L809" s="142"/>
      <c r="M809" s="142"/>
      <c r="N809" s="142"/>
      <c r="O809" s="142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2"/>
    </row>
    <row r="810" spans="1:26" ht="12.75" customHeight="1" x14ac:dyDescent="0.2">
      <c r="A810" s="142"/>
      <c r="B810" s="142"/>
      <c r="C810" s="142"/>
      <c r="D810" s="142"/>
      <c r="E810" s="142"/>
      <c r="F810" s="142"/>
      <c r="G810" s="142"/>
      <c r="H810" s="142"/>
      <c r="I810" s="142"/>
      <c r="J810" s="142"/>
      <c r="K810" s="142"/>
      <c r="L810" s="142"/>
      <c r="M810" s="142"/>
      <c r="N810" s="142"/>
      <c r="O810" s="142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2"/>
    </row>
    <row r="811" spans="1:26" ht="12.75" customHeight="1" x14ac:dyDescent="0.2">
      <c r="A811" s="142"/>
      <c r="B811" s="142"/>
      <c r="C811" s="142"/>
      <c r="D811" s="142"/>
      <c r="E811" s="142"/>
      <c r="F811" s="142"/>
      <c r="G811" s="142"/>
      <c r="H811" s="142"/>
      <c r="I811" s="142"/>
      <c r="J811" s="142"/>
      <c r="K811" s="142"/>
      <c r="L811" s="142"/>
      <c r="M811" s="142"/>
      <c r="N811" s="142"/>
      <c r="O811" s="142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2"/>
    </row>
    <row r="812" spans="1:26" ht="12.75" customHeight="1" x14ac:dyDescent="0.2">
      <c r="A812" s="142"/>
      <c r="B812" s="142"/>
      <c r="C812" s="142"/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2"/>
      <c r="O812" s="142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2"/>
    </row>
    <row r="813" spans="1:26" ht="12.75" customHeight="1" x14ac:dyDescent="0.2">
      <c r="A813" s="142"/>
      <c r="B813" s="142"/>
      <c r="C813" s="142"/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2"/>
      <c r="O813" s="142"/>
      <c r="P813" s="142"/>
      <c r="Q813" s="142"/>
      <c r="R813" s="142"/>
      <c r="S813" s="142"/>
      <c r="T813" s="142"/>
      <c r="U813" s="142"/>
      <c r="V813" s="142"/>
      <c r="W813" s="142"/>
      <c r="X813" s="142"/>
      <c r="Y813" s="142"/>
      <c r="Z813" s="142"/>
    </row>
    <row r="814" spans="1:26" ht="12.75" customHeight="1" x14ac:dyDescent="0.2">
      <c r="A814" s="142"/>
      <c r="B814" s="142"/>
      <c r="C814" s="142"/>
      <c r="D814" s="142"/>
      <c r="E814" s="142"/>
      <c r="F814" s="142"/>
      <c r="G814" s="142"/>
      <c r="H814" s="142"/>
      <c r="I814" s="142"/>
      <c r="J814" s="142"/>
      <c r="K814" s="142"/>
      <c r="L814" s="142"/>
      <c r="M814" s="142"/>
      <c r="N814" s="142"/>
      <c r="O814" s="142"/>
      <c r="P814" s="142"/>
      <c r="Q814" s="142"/>
      <c r="R814" s="142"/>
      <c r="S814" s="142"/>
      <c r="T814" s="142"/>
      <c r="U814" s="142"/>
      <c r="V814" s="142"/>
      <c r="W814" s="142"/>
      <c r="X814" s="142"/>
      <c r="Y814" s="142"/>
      <c r="Z814" s="142"/>
    </row>
    <row r="815" spans="1:26" ht="12.75" customHeight="1" x14ac:dyDescent="0.2">
      <c r="A815" s="142"/>
      <c r="B815" s="142"/>
      <c r="C815" s="142"/>
      <c r="D815" s="142"/>
      <c r="E815" s="142"/>
      <c r="F815" s="142"/>
      <c r="G815" s="142"/>
      <c r="H815" s="142"/>
      <c r="I815" s="142"/>
      <c r="J815" s="142"/>
      <c r="K815" s="142"/>
      <c r="L815" s="142"/>
      <c r="M815" s="142"/>
      <c r="N815" s="142"/>
      <c r="O815" s="142"/>
      <c r="P815" s="142"/>
      <c r="Q815" s="142"/>
      <c r="R815" s="142"/>
      <c r="S815" s="142"/>
      <c r="T815" s="142"/>
      <c r="U815" s="142"/>
      <c r="V815" s="142"/>
      <c r="W815" s="142"/>
      <c r="X815" s="142"/>
      <c r="Y815" s="142"/>
      <c r="Z815" s="142"/>
    </row>
    <row r="816" spans="1:26" ht="12.75" customHeight="1" x14ac:dyDescent="0.2">
      <c r="A816" s="142"/>
      <c r="B816" s="142"/>
      <c r="C816" s="142"/>
      <c r="D816" s="142"/>
      <c r="E816" s="142"/>
      <c r="F816" s="142"/>
      <c r="G816" s="142"/>
      <c r="H816" s="142"/>
      <c r="I816" s="142"/>
      <c r="J816" s="142"/>
      <c r="K816" s="142"/>
      <c r="L816" s="142"/>
      <c r="M816" s="142"/>
      <c r="N816" s="142"/>
      <c r="O816" s="142"/>
      <c r="P816" s="142"/>
      <c r="Q816" s="142"/>
      <c r="R816" s="142"/>
      <c r="S816" s="142"/>
      <c r="T816" s="142"/>
      <c r="U816" s="142"/>
      <c r="V816" s="142"/>
      <c r="W816" s="142"/>
      <c r="X816" s="142"/>
      <c r="Y816" s="142"/>
      <c r="Z816" s="142"/>
    </row>
    <row r="817" spans="1:26" ht="12.75" customHeight="1" x14ac:dyDescent="0.2">
      <c r="A817" s="142"/>
      <c r="B817" s="142"/>
      <c r="C817" s="142"/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2"/>
      <c r="O817" s="142"/>
      <c r="P817" s="142"/>
      <c r="Q817" s="142"/>
      <c r="R817" s="142"/>
      <c r="S817" s="142"/>
      <c r="T817" s="142"/>
      <c r="U817" s="142"/>
      <c r="V817" s="142"/>
      <c r="W817" s="142"/>
      <c r="X817" s="142"/>
      <c r="Y817" s="142"/>
      <c r="Z817" s="142"/>
    </row>
    <row r="818" spans="1:26" ht="12.75" customHeight="1" x14ac:dyDescent="0.2">
      <c r="A818" s="142"/>
      <c r="B818" s="142"/>
      <c r="C818" s="142"/>
      <c r="D818" s="142"/>
      <c r="E818" s="142"/>
      <c r="F818" s="142"/>
      <c r="G818" s="142"/>
      <c r="H818" s="142"/>
      <c r="I818" s="142"/>
      <c r="J818" s="142"/>
      <c r="K818" s="142"/>
      <c r="L818" s="142"/>
      <c r="M818" s="142"/>
      <c r="N818" s="142"/>
      <c r="O818" s="142"/>
      <c r="P818" s="142"/>
      <c r="Q818" s="142"/>
      <c r="R818" s="142"/>
      <c r="S818" s="142"/>
      <c r="T818" s="142"/>
      <c r="U818" s="142"/>
      <c r="V818" s="142"/>
      <c r="W818" s="142"/>
      <c r="X818" s="142"/>
      <c r="Y818" s="142"/>
      <c r="Z818" s="142"/>
    </row>
    <row r="819" spans="1:26" ht="12.75" customHeight="1" x14ac:dyDescent="0.2">
      <c r="A819" s="142"/>
      <c r="B819" s="142"/>
      <c r="C819" s="142"/>
      <c r="D819" s="142"/>
      <c r="E819" s="142"/>
      <c r="F819" s="142"/>
      <c r="G819" s="142"/>
      <c r="H819" s="142"/>
      <c r="I819" s="142"/>
      <c r="J819" s="142"/>
      <c r="K819" s="142"/>
      <c r="L819" s="142"/>
      <c r="M819" s="142"/>
      <c r="N819" s="142"/>
      <c r="O819" s="142"/>
      <c r="P819" s="142"/>
      <c r="Q819" s="142"/>
      <c r="R819" s="142"/>
      <c r="S819" s="142"/>
      <c r="T819" s="142"/>
      <c r="U819" s="142"/>
      <c r="V819" s="142"/>
      <c r="W819" s="142"/>
      <c r="X819" s="142"/>
      <c r="Y819" s="142"/>
      <c r="Z819" s="142"/>
    </row>
    <row r="820" spans="1:26" ht="12.75" customHeight="1" x14ac:dyDescent="0.2">
      <c r="A820" s="142"/>
      <c r="B820" s="142"/>
      <c r="C820" s="142"/>
      <c r="D820" s="142"/>
      <c r="E820" s="142"/>
      <c r="F820" s="142"/>
      <c r="G820" s="142"/>
      <c r="H820" s="142"/>
      <c r="I820" s="142"/>
      <c r="J820" s="142"/>
      <c r="K820" s="142"/>
      <c r="L820" s="142"/>
      <c r="M820" s="142"/>
      <c r="N820" s="142"/>
      <c r="O820" s="142"/>
      <c r="P820" s="142"/>
      <c r="Q820" s="142"/>
      <c r="R820" s="142"/>
      <c r="S820" s="142"/>
      <c r="T820" s="142"/>
      <c r="U820" s="142"/>
      <c r="V820" s="142"/>
      <c r="W820" s="142"/>
      <c r="X820" s="142"/>
      <c r="Y820" s="142"/>
      <c r="Z820" s="142"/>
    </row>
    <row r="821" spans="1:26" ht="12.75" customHeight="1" x14ac:dyDescent="0.2">
      <c r="A821" s="142"/>
      <c r="B821" s="142"/>
      <c r="C821" s="142"/>
      <c r="D821" s="142"/>
      <c r="E821" s="142"/>
      <c r="F821" s="142"/>
      <c r="G821" s="142"/>
      <c r="H821" s="142"/>
      <c r="I821" s="142"/>
      <c r="J821" s="142"/>
      <c r="K821" s="142"/>
      <c r="L821" s="142"/>
      <c r="M821" s="142"/>
      <c r="N821" s="142"/>
      <c r="O821" s="142"/>
      <c r="P821" s="142"/>
      <c r="Q821" s="142"/>
      <c r="R821" s="142"/>
      <c r="S821" s="142"/>
      <c r="T821" s="142"/>
      <c r="U821" s="142"/>
      <c r="V821" s="142"/>
      <c r="W821" s="142"/>
      <c r="X821" s="142"/>
      <c r="Y821" s="142"/>
      <c r="Z821" s="142"/>
    </row>
    <row r="822" spans="1:26" ht="12.75" customHeight="1" x14ac:dyDescent="0.2">
      <c r="A822" s="142"/>
      <c r="B822" s="142"/>
      <c r="C822" s="142"/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2"/>
      <c r="O822" s="142"/>
      <c r="P822" s="142"/>
      <c r="Q822" s="142"/>
      <c r="R822" s="142"/>
      <c r="S822" s="142"/>
      <c r="T822" s="142"/>
      <c r="U822" s="142"/>
      <c r="V822" s="142"/>
      <c r="W822" s="142"/>
      <c r="X822" s="142"/>
      <c r="Y822" s="142"/>
      <c r="Z822" s="142"/>
    </row>
    <row r="823" spans="1:26" ht="12.75" customHeight="1" x14ac:dyDescent="0.2">
      <c r="A823" s="142"/>
      <c r="B823" s="142"/>
      <c r="C823" s="142"/>
      <c r="D823" s="142"/>
      <c r="E823" s="142"/>
      <c r="F823" s="142"/>
      <c r="G823" s="142"/>
      <c r="H823" s="142"/>
      <c r="I823" s="142"/>
      <c r="J823" s="142"/>
      <c r="K823" s="142"/>
      <c r="L823" s="142"/>
      <c r="M823" s="142"/>
      <c r="N823" s="142"/>
      <c r="O823" s="142"/>
      <c r="P823" s="142"/>
      <c r="Q823" s="142"/>
      <c r="R823" s="142"/>
      <c r="S823" s="142"/>
      <c r="T823" s="142"/>
      <c r="U823" s="142"/>
      <c r="V823" s="142"/>
      <c r="W823" s="142"/>
      <c r="X823" s="142"/>
      <c r="Y823" s="142"/>
      <c r="Z823" s="142"/>
    </row>
    <row r="824" spans="1:26" ht="12.75" customHeight="1" x14ac:dyDescent="0.2">
      <c r="A824" s="142"/>
      <c r="B824" s="142"/>
      <c r="C824" s="142"/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2"/>
      <c r="O824" s="142"/>
      <c r="P824" s="142"/>
      <c r="Q824" s="142"/>
      <c r="R824" s="142"/>
      <c r="S824" s="142"/>
      <c r="T824" s="142"/>
      <c r="U824" s="142"/>
      <c r="V824" s="142"/>
      <c r="W824" s="142"/>
      <c r="X824" s="142"/>
      <c r="Y824" s="142"/>
      <c r="Z824" s="142"/>
    </row>
    <row r="825" spans="1:26" ht="12.75" customHeight="1" x14ac:dyDescent="0.2">
      <c r="A825" s="142"/>
      <c r="B825" s="142"/>
      <c r="C825" s="142"/>
      <c r="D825" s="142"/>
      <c r="E825" s="142"/>
      <c r="F825" s="142"/>
      <c r="G825" s="142"/>
      <c r="H825" s="142"/>
      <c r="I825" s="142"/>
      <c r="J825" s="142"/>
      <c r="K825" s="142"/>
      <c r="L825" s="142"/>
      <c r="M825" s="142"/>
      <c r="N825" s="142"/>
      <c r="O825" s="142"/>
      <c r="P825" s="142"/>
      <c r="Q825" s="142"/>
      <c r="R825" s="142"/>
      <c r="S825" s="142"/>
      <c r="T825" s="142"/>
      <c r="U825" s="142"/>
      <c r="V825" s="142"/>
      <c r="W825" s="142"/>
      <c r="X825" s="142"/>
      <c r="Y825" s="142"/>
      <c r="Z825" s="142"/>
    </row>
    <row r="826" spans="1:26" ht="12.75" customHeight="1" x14ac:dyDescent="0.2">
      <c r="A826" s="142"/>
      <c r="B826" s="142"/>
      <c r="C826" s="142"/>
      <c r="D826" s="142"/>
      <c r="E826" s="142"/>
      <c r="F826" s="142"/>
      <c r="G826" s="142"/>
      <c r="H826" s="142"/>
      <c r="I826" s="142"/>
      <c r="J826" s="142"/>
      <c r="K826" s="142"/>
      <c r="L826" s="142"/>
      <c r="M826" s="142"/>
      <c r="N826" s="142"/>
      <c r="O826" s="142"/>
      <c r="P826" s="142"/>
      <c r="Q826" s="142"/>
      <c r="R826" s="142"/>
      <c r="S826" s="142"/>
      <c r="T826" s="142"/>
      <c r="U826" s="142"/>
      <c r="V826" s="142"/>
      <c r="W826" s="142"/>
      <c r="X826" s="142"/>
      <c r="Y826" s="142"/>
      <c r="Z826" s="142"/>
    </row>
    <row r="827" spans="1:26" ht="12.75" customHeight="1" x14ac:dyDescent="0.2">
      <c r="A827" s="142"/>
      <c r="B827" s="142"/>
      <c r="C827" s="142"/>
      <c r="D827" s="142"/>
      <c r="E827" s="142"/>
      <c r="F827" s="142"/>
      <c r="G827" s="142"/>
      <c r="H827" s="142"/>
      <c r="I827" s="142"/>
      <c r="J827" s="142"/>
      <c r="K827" s="142"/>
      <c r="L827" s="142"/>
      <c r="M827" s="142"/>
      <c r="N827" s="142"/>
      <c r="O827" s="142"/>
      <c r="P827" s="142"/>
      <c r="Q827" s="142"/>
      <c r="R827" s="142"/>
      <c r="S827" s="142"/>
      <c r="T827" s="142"/>
      <c r="U827" s="142"/>
      <c r="V827" s="142"/>
      <c r="W827" s="142"/>
      <c r="X827" s="142"/>
      <c r="Y827" s="142"/>
      <c r="Z827" s="142"/>
    </row>
    <row r="828" spans="1:26" ht="12.75" customHeight="1" x14ac:dyDescent="0.2">
      <c r="A828" s="142"/>
      <c r="B828" s="142"/>
      <c r="C828" s="142"/>
      <c r="D828" s="142"/>
      <c r="E828" s="142"/>
      <c r="F828" s="142"/>
      <c r="G828" s="142"/>
      <c r="H828" s="142"/>
      <c r="I828" s="142"/>
      <c r="J828" s="142"/>
      <c r="K828" s="142"/>
      <c r="L828" s="142"/>
      <c r="M828" s="142"/>
      <c r="N828" s="142"/>
      <c r="O828" s="142"/>
      <c r="P828" s="142"/>
      <c r="Q828" s="142"/>
      <c r="R828" s="142"/>
      <c r="S828" s="142"/>
      <c r="T828" s="142"/>
      <c r="U828" s="142"/>
      <c r="V828" s="142"/>
      <c r="W828" s="142"/>
      <c r="X828" s="142"/>
      <c r="Y828" s="142"/>
      <c r="Z828" s="142"/>
    </row>
    <row r="829" spans="1:26" ht="12.75" customHeight="1" x14ac:dyDescent="0.2">
      <c r="A829" s="142"/>
      <c r="B829" s="142"/>
      <c r="C829" s="142"/>
      <c r="D829" s="142"/>
      <c r="E829" s="142"/>
      <c r="F829" s="142"/>
      <c r="G829" s="142"/>
      <c r="H829" s="142"/>
      <c r="I829" s="142"/>
      <c r="J829" s="142"/>
      <c r="K829" s="142"/>
      <c r="L829" s="142"/>
      <c r="M829" s="142"/>
      <c r="N829" s="142"/>
      <c r="O829" s="142"/>
      <c r="P829" s="142"/>
      <c r="Q829" s="142"/>
      <c r="R829" s="142"/>
      <c r="S829" s="142"/>
      <c r="T829" s="142"/>
      <c r="U829" s="142"/>
      <c r="V829" s="142"/>
      <c r="W829" s="142"/>
      <c r="X829" s="142"/>
      <c r="Y829" s="142"/>
      <c r="Z829" s="142"/>
    </row>
    <row r="830" spans="1:26" ht="12.75" customHeight="1" x14ac:dyDescent="0.2">
      <c r="A830" s="142"/>
      <c r="B830" s="142"/>
      <c r="C830" s="142"/>
      <c r="D830" s="142"/>
      <c r="E830" s="142"/>
      <c r="F830" s="142"/>
      <c r="G830" s="142"/>
      <c r="H830" s="142"/>
      <c r="I830" s="142"/>
      <c r="J830" s="142"/>
      <c r="K830" s="142"/>
      <c r="L830" s="142"/>
      <c r="M830" s="142"/>
      <c r="N830" s="142"/>
      <c r="O830" s="142"/>
      <c r="P830" s="142"/>
      <c r="Q830" s="142"/>
      <c r="R830" s="142"/>
      <c r="S830" s="142"/>
      <c r="T830" s="142"/>
      <c r="U830" s="142"/>
      <c r="V830" s="142"/>
      <c r="W830" s="142"/>
      <c r="X830" s="142"/>
      <c r="Y830" s="142"/>
      <c r="Z830" s="142"/>
    </row>
    <row r="831" spans="1:26" ht="12.75" customHeight="1" x14ac:dyDescent="0.2">
      <c r="A831" s="142"/>
      <c r="B831" s="142"/>
      <c r="C831" s="142"/>
      <c r="D831" s="142"/>
      <c r="E831" s="142"/>
      <c r="F831" s="142"/>
      <c r="G831" s="142"/>
      <c r="H831" s="142"/>
      <c r="I831" s="142"/>
      <c r="J831" s="142"/>
      <c r="K831" s="142"/>
      <c r="L831" s="142"/>
      <c r="M831" s="142"/>
      <c r="N831" s="142"/>
      <c r="O831" s="142"/>
      <c r="P831" s="142"/>
      <c r="Q831" s="142"/>
      <c r="R831" s="142"/>
      <c r="S831" s="142"/>
      <c r="T831" s="142"/>
      <c r="U831" s="142"/>
      <c r="V831" s="142"/>
      <c r="W831" s="142"/>
      <c r="X831" s="142"/>
      <c r="Y831" s="142"/>
      <c r="Z831" s="142"/>
    </row>
    <row r="832" spans="1:26" ht="12.75" customHeight="1" x14ac:dyDescent="0.2">
      <c r="A832" s="142"/>
      <c r="B832" s="142"/>
      <c r="C832" s="142"/>
      <c r="D832" s="142"/>
      <c r="E832" s="142"/>
      <c r="F832" s="142"/>
      <c r="G832" s="142"/>
      <c r="H832" s="142"/>
      <c r="I832" s="142"/>
      <c r="J832" s="142"/>
      <c r="K832" s="142"/>
      <c r="L832" s="142"/>
      <c r="M832" s="142"/>
      <c r="N832" s="142"/>
      <c r="O832" s="142"/>
      <c r="P832" s="142"/>
      <c r="Q832" s="142"/>
      <c r="R832" s="142"/>
      <c r="S832" s="142"/>
      <c r="T832" s="142"/>
      <c r="U832" s="142"/>
      <c r="V832" s="142"/>
      <c r="W832" s="142"/>
      <c r="X832" s="142"/>
      <c r="Y832" s="142"/>
      <c r="Z832" s="142"/>
    </row>
    <row r="833" spans="1:26" ht="12.75" customHeight="1" x14ac:dyDescent="0.2">
      <c r="A833" s="142"/>
      <c r="B833" s="142"/>
      <c r="C833" s="142"/>
      <c r="D833" s="142"/>
      <c r="E833" s="142"/>
      <c r="F833" s="142"/>
      <c r="G833" s="142"/>
      <c r="H833" s="142"/>
      <c r="I833" s="142"/>
      <c r="J833" s="142"/>
      <c r="K833" s="142"/>
      <c r="L833" s="142"/>
      <c r="M833" s="142"/>
      <c r="N833" s="142"/>
      <c r="O833" s="142"/>
      <c r="P833" s="142"/>
      <c r="Q833" s="142"/>
      <c r="R833" s="142"/>
      <c r="S833" s="142"/>
      <c r="T833" s="142"/>
      <c r="U833" s="142"/>
      <c r="V833" s="142"/>
      <c r="W833" s="142"/>
      <c r="X833" s="142"/>
      <c r="Y833" s="142"/>
      <c r="Z833" s="142"/>
    </row>
    <row r="834" spans="1:26" ht="12.75" customHeight="1" x14ac:dyDescent="0.2">
      <c r="A834" s="142"/>
      <c r="B834" s="142"/>
      <c r="C834" s="142"/>
      <c r="D834" s="142"/>
      <c r="E834" s="142"/>
      <c r="F834" s="142"/>
      <c r="G834" s="142"/>
      <c r="H834" s="142"/>
      <c r="I834" s="142"/>
      <c r="J834" s="142"/>
      <c r="K834" s="142"/>
      <c r="L834" s="142"/>
      <c r="M834" s="142"/>
      <c r="N834" s="142"/>
      <c r="O834" s="142"/>
      <c r="P834" s="142"/>
      <c r="Q834" s="142"/>
      <c r="R834" s="142"/>
      <c r="S834" s="142"/>
      <c r="T834" s="142"/>
      <c r="U834" s="142"/>
      <c r="V834" s="142"/>
      <c r="W834" s="142"/>
      <c r="X834" s="142"/>
      <c r="Y834" s="142"/>
      <c r="Z834" s="142"/>
    </row>
    <row r="835" spans="1:26" ht="12.75" customHeight="1" x14ac:dyDescent="0.2">
      <c r="A835" s="142"/>
      <c r="B835" s="142"/>
      <c r="C835" s="142"/>
      <c r="D835" s="142"/>
      <c r="E835" s="142"/>
      <c r="F835" s="142"/>
      <c r="G835" s="142"/>
      <c r="H835" s="142"/>
      <c r="I835" s="142"/>
      <c r="J835" s="142"/>
      <c r="K835" s="142"/>
      <c r="L835" s="142"/>
      <c r="M835" s="142"/>
      <c r="N835" s="142"/>
      <c r="O835" s="142"/>
      <c r="P835" s="142"/>
      <c r="Q835" s="142"/>
      <c r="R835" s="142"/>
      <c r="S835" s="142"/>
      <c r="T835" s="142"/>
      <c r="U835" s="142"/>
      <c r="V835" s="142"/>
      <c r="W835" s="142"/>
      <c r="X835" s="142"/>
      <c r="Y835" s="142"/>
      <c r="Z835" s="142"/>
    </row>
    <row r="836" spans="1:26" ht="12.75" customHeight="1" x14ac:dyDescent="0.2">
      <c r="A836" s="142"/>
      <c r="B836" s="142"/>
      <c r="C836" s="142"/>
      <c r="D836" s="142"/>
      <c r="E836" s="142"/>
      <c r="F836" s="142"/>
      <c r="G836" s="142"/>
      <c r="H836" s="142"/>
      <c r="I836" s="142"/>
      <c r="J836" s="142"/>
      <c r="K836" s="142"/>
      <c r="L836" s="142"/>
      <c r="M836" s="142"/>
      <c r="N836" s="142"/>
      <c r="O836" s="142"/>
      <c r="P836" s="142"/>
      <c r="Q836" s="142"/>
      <c r="R836" s="142"/>
      <c r="S836" s="142"/>
      <c r="T836" s="142"/>
      <c r="U836" s="142"/>
      <c r="V836" s="142"/>
      <c r="W836" s="142"/>
      <c r="X836" s="142"/>
      <c r="Y836" s="142"/>
      <c r="Z836" s="142"/>
    </row>
    <row r="837" spans="1:26" ht="12.75" customHeight="1" x14ac:dyDescent="0.2">
      <c r="A837" s="142"/>
      <c r="B837" s="142"/>
      <c r="C837" s="142"/>
      <c r="D837" s="142"/>
      <c r="E837" s="142"/>
      <c r="F837" s="142"/>
      <c r="G837" s="142"/>
      <c r="H837" s="142"/>
      <c r="I837" s="142"/>
      <c r="J837" s="142"/>
      <c r="K837" s="142"/>
      <c r="L837" s="142"/>
      <c r="M837" s="142"/>
      <c r="N837" s="142"/>
      <c r="O837" s="142"/>
      <c r="P837" s="142"/>
      <c r="Q837" s="142"/>
      <c r="R837" s="142"/>
      <c r="S837" s="142"/>
      <c r="T837" s="142"/>
      <c r="U837" s="142"/>
      <c r="V837" s="142"/>
      <c r="W837" s="142"/>
      <c r="X837" s="142"/>
      <c r="Y837" s="142"/>
      <c r="Z837" s="142"/>
    </row>
    <row r="838" spans="1:26" ht="12.75" customHeight="1" x14ac:dyDescent="0.2">
      <c r="A838" s="142"/>
      <c r="B838" s="142"/>
      <c r="C838" s="142"/>
      <c r="D838" s="142"/>
      <c r="E838" s="142"/>
      <c r="F838" s="142"/>
      <c r="G838" s="142"/>
      <c r="H838" s="142"/>
      <c r="I838" s="142"/>
      <c r="J838" s="142"/>
      <c r="K838" s="142"/>
      <c r="L838" s="142"/>
      <c r="M838" s="142"/>
      <c r="N838" s="142"/>
      <c r="O838" s="142"/>
      <c r="P838" s="142"/>
      <c r="Q838" s="142"/>
      <c r="R838" s="142"/>
      <c r="S838" s="142"/>
      <c r="T838" s="142"/>
      <c r="U838" s="142"/>
      <c r="V838" s="142"/>
      <c r="W838" s="142"/>
      <c r="X838" s="142"/>
      <c r="Y838" s="142"/>
      <c r="Z838" s="142"/>
    </row>
    <row r="839" spans="1:26" ht="12.75" customHeight="1" x14ac:dyDescent="0.2">
      <c r="A839" s="142"/>
      <c r="B839" s="142"/>
      <c r="C839" s="142"/>
      <c r="D839" s="142"/>
      <c r="E839" s="142"/>
      <c r="F839" s="142"/>
      <c r="G839" s="142"/>
      <c r="H839" s="142"/>
      <c r="I839" s="142"/>
      <c r="J839" s="142"/>
      <c r="K839" s="142"/>
      <c r="L839" s="142"/>
      <c r="M839" s="142"/>
      <c r="N839" s="142"/>
      <c r="O839" s="142"/>
      <c r="P839" s="142"/>
      <c r="Q839" s="142"/>
      <c r="R839" s="142"/>
      <c r="S839" s="142"/>
      <c r="T839" s="142"/>
      <c r="U839" s="142"/>
      <c r="V839" s="142"/>
      <c r="W839" s="142"/>
      <c r="X839" s="142"/>
      <c r="Y839" s="142"/>
      <c r="Z839" s="142"/>
    </row>
    <row r="840" spans="1:26" ht="12.75" customHeight="1" x14ac:dyDescent="0.2">
      <c r="A840" s="142"/>
      <c r="B840" s="142"/>
      <c r="C840" s="142"/>
      <c r="D840" s="142"/>
      <c r="E840" s="142"/>
      <c r="F840" s="142"/>
      <c r="G840" s="142"/>
      <c r="H840" s="142"/>
      <c r="I840" s="142"/>
      <c r="J840" s="142"/>
      <c r="K840" s="142"/>
      <c r="L840" s="142"/>
      <c r="M840" s="142"/>
      <c r="N840" s="142"/>
      <c r="O840" s="142"/>
      <c r="P840" s="142"/>
      <c r="Q840" s="142"/>
      <c r="R840" s="142"/>
      <c r="S840" s="142"/>
      <c r="T840" s="142"/>
      <c r="U840" s="142"/>
      <c r="V840" s="142"/>
      <c r="W840" s="142"/>
      <c r="X840" s="142"/>
      <c r="Y840" s="142"/>
      <c r="Z840" s="142"/>
    </row>
    <row r="841" spans="1:26" ht="12.75" customHeight="1" x14ac:dyDescent="0.2">
      <c r="A841" s="142"/>
      <c r="B841" s="142"/>
      <c r="C841" s="142"/>
      <c r="D841" s="142"/>
      <c r="E841" s="142"/>
      <c r="F841" s="142"/>
      <c r="G841" s="142"/>
      <c r="H841" s="142"/>
      <c r="I841" s="142"/>
      <c r="J841" s="142"/>
      <c r="K841" s="142"/>
      <c r="L841" s="142"/>
      <c r="M841" s="142"/>
      <c r="N841" s="142"/>
      <c r="O841" s="142"/>
      <c r="P841" s="142"/>
      <c r="Q841" s="142"/>
      <c r="R841" s="142"/>
      <c r="S841" s="142"/>
      <c r="T841" s="142"/>
      <c r="U841" s="142"/>
      <c r="V841" s="142"/>
      <c r="W841" s="142"/>
      <c r="X841" s="142"/>
      <c r="Y841" s="142"/>
      <c r="Z841" s="142"/>
    </row>
    <row r="842" spans="1:26" ht="12.75" customHeight="1" x14ac:dyDescent="0.2">
      <c r="A842" s="142"/>
      <c r="B842" s="142"/>
      <c r="C842" s="142"/>
      <c r="D842" s="142"/>
      <c r="E842" s="142"/>
      <c r="F842" s="142"/>
      <c r="G842" s="142"/>
      <c r="H842" s="142"/>
      <c r="I842" s="142"/>
      <c r="J842" s="142"/>
      <c r="K842" s="142"/>
      <c r="L842" s="142"/>
      <c r="M842" s="142"/>
      <c r="N842" s="142"/>
      <c r="O842" s="142"/>
      <c r="P842" s="142"/>
      <c r="Q842" s="142"/>
      <c r="R842" s="142"/>
      <c r="S842" s="142"/>
      <c r="T842" s="142"/>
      <c r="U842" s="142"/>
      <c r="V842" s="142"/>
      <c r="W842" s="142"/>
      <c r="X842" s="142"/>
      <c r="Y842" s="142"/>
      <c r="Z842" s="142"/>
    </row>
    <row r="843" spans="1:26" ht="12.75" customHeight="1" x14ac:dyDescent="0.2">
      <c r="A843" s="142"/>
      <c r="B843" s="142"/>
      <c r="C843" s="142"/>
      <c r="D843" s="142"/>
      <c r="E843" s="142"/>
      <c r="F843" s="142"/>
      <c r="G843" s="142"/>
      <c r="H843" s="142"/>
      <c r="I843" s="142"/>
      <c r="J843" s="142"/>
      <c r="K843" s="142"/>
      <c r="L843" s="142"/>
      <c r="M843" s="142"/>
      <c r="N843" s="142"/>
      <c r="O843" s="142"/>
      <c r="P843" s="142"/>
      <c r="Q843" s="142"/>
      <c r="R843" s="142"/>
      <c r="S843" s="142"/>
      <c r="T843" s="142"/>
      <c r="U843" s="142"/>
      <c r="V843" s="142"/>
      <c r="W843" s="142"/>
      <c r="X843" s="142"/>
      <c r="Y843" s="142"/>
      <c r="Z843" s="142"/>
    </row>
    <row r="844" spans="1:26" ht="12.75" customHeight="1" x14ac:dyDescent="0.2">
      <c r="A844" s="142"/>
      <c r="B844" s="142"/>
      <c r="C844" s="142"/>
      <c r="D844" s="142"/>
      <c r="E844" s="142"/>
      <c r="F844" s="142"/>
      <c r="G844" s="142"/>
      <c r="H844" s="142"/>
      <c r="I844" s="142"/>
      <c r="J844" s="142"/>
      <c r="K844" s="142"/>
      <c r="L844" s="142"/>
      <c r="M844" s="142"/>
      <c r="N844" s="142"/>
      <c r="O844" s="142"/>
      <c r="P844" s="142"/>
      <c r="Q844" s="142"/>
      <c r="R844" s="142"/>
      <c r="S844" s="142"/>
      <c r="T844" s="142"/>
      <c r="U844" s="142"/>
      <c r="V844" s="142"/>
      <c r="W844" s="142"/>
      <c r="X844" s="142"/>
      <c r="Y844" s="142"/>
      <c r="Z844" s="142"/>
    </row>
    <row r="845" spans="1:26" ht="12.75" customHeight="1" x14ac:dyDescent="0.2">
      <c r="A845" s="142"/>
      <c r="B845" s="142"/>
      <c r="C845" s="142"/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2"/>
      <c r="O845" s="142"/>
      <c r="P845" s="142"/>
      <c r="Q845" s="142"/>
      <c r="R845" s="142"/>
      <c r="S845" s="142"/>
      <c r="T845" s="142"/>
      <c r="U845" s="142"/>
      <c r="V845" s="142"/>
      <c r="W845" s="142"/>
      <c r="X845" s="142"/>
      <c r="Y845" s="142"/>
      <c r="Z845" s="142"/>
    </row>
    <row r="846" spans="1:26" ht="12.75" customHeight="1" x14ac:dyDescent="0.2">
      <c r="A846" s="142"/>
      <c r="B846" s="142"/>
      <c r="C846" s="142"/>
      <c r="D846" s="142"/>
      <c r="E846" s="142"/>
      <c r="F846" s="142"/>
      <c r="G846" s="142"/>
      <c r="H846" s="142"/>
      <c r="I846" s="142"/>
      <c r="J846" s="142"/>
      <c r="K846" s="142"/>
      <c r="L846" s="142"/>
      <c r="M846" s="142"/>
      <c r="N846" s="142"/>
      <c r="O846" s="142"/>
      <c r="P846" s="142"/>
      <c r="Q846" s="142"/>
      <c r="R846" s="142"/>
      <c r="S846" s="142"/>
      <c r="T846" s="142"/>
      <c r="U846" s="142"/>
      <c r="V846" s="142"/>
      <c r="W846" s="142"/>
      <c r="X846" s="142"/>
      <c r="Y846" s="142"/>
      <c r="Z846" s="142"/>
    </row>
    <row r="847" spans="1:26" ht="12.75" customHeight="1" x14ac:dyDescent="0.2">
      <c r="A847" s="142"/>
      <c r="B847" s="142"/>
      <c r="C847" s="142"/>
      <c r="D847" s="142"/>
      <c r="E847" s="142"/>
      <c r="F847" s="142"/>
      <c r="G847" s="142"/>
      <c r="H847" s="142"/>
      <c r="I847" s="142"/>
      <c r="J847" s="142"/>
      <c r="K847" s="142"/>
      <c r="L847" s="142"/>
      <c r="M847" s="142"/>
      <c r="N847" s="142"/>
      <c r="O847" s="142"/>
      <c r="P847" s="142"/>
      <c r="Q847" s="142"/>
      <c r="R847" s="142"/>
      <c r="S847" s="142"/>
      <c r="T847" s="142"/>
      <c r="U847" s="142"/>
      <c r="V847" s="142"/>
      <c r="W847" s="142"/>
      <c r="X847" s="142"/>
      <c r="Y847" s="142"/>
      <c r="Z847" s="142"/>
    </row>
    <row r="848" spans="1:26" ht="12.75" customHeight="1" x14ac:dyDescent="0.2">
      <c r="A848" s="142"/>
      <c r="B848" s="142"/>
      <c r="C848" s="142"/>
      <c r="D848" s="142"/>
      <c r="E848" s="142"/>
      <c r="F848" s="142"/>
      <c r="G848" s="142"/>
      <c r="H848" s="142"/>
      <c r="I848" s="142"/>
      <c r="J848" s="142"/>
      <c r="K848" s="142"/>
      <c r="L848" s="142"/>
      <c r="M848" s="142"/>
      <c r="N848" s="142"/>
      <c r="O848" s="142"/>
      <c r="P848" s="142"/>
      <c r="Q848" s="142"/>
      <c r="R848" s="142"/>
      <c r="S848" s="142"/>
      <c r="T848" s="142"/>
      <c r="U848" s="142"/>
      <c r="V848" s="142"/>
      <c r="W848" s="142"/>
      <c r="X848" s="142"/>
      <c r="Y848" s="142"/>
      <c r="Z848" s="142"/>
    </row>
    <row r="849" spans="1:26" ht="12.75" customHeight="1" x14ac:dyDescent="0.2">
      <c r="A849" s="142"/>
      <c r="B849" s="142"/>
      <c r="C849" s="142"/>
      <c r="D849" s="142"/>
      <c r="E849" s="142"/>
      <c r="F849" s="142"/>
      <c r="G849" s="142"/>
      <c r="H849" s="142"/>
      <c r="I849" s="142"/>
      <c r="J849" s="142"/>
      <c r="K849" s="142"/>
      <c r="L849" s="142"/>
      <c r="M849" s="142"/>
      <c r="N849" s="142"/>
      <c r="O849" s="142"/>
      <c r="P849" s="142"/>
      <c r="Q849" s="142"/>
      <c r="R849" s="142"/>
      <c r="S849" s="142"/>
      <c r="T849" s="142"/>
      <c r="U849" s="142"/>
      <c r="V849" s="142"/>
      <c r="W849" s="142"/>
      <c r="X849" s="142"/>
      <c r="Y849" s="142"/>
      <c r="Z849" s="142"/>
    </row>
    <row r="850" spans="1:26" ht="12.75" customHeight="1" x14ac:dyDescent="0.2">
      <c r="A850" s="142"/>
      <c r="B850" s="142"/>
      <c r="C850" s="142"/>
      <c r="D850" s="142"/>
      <c r="E850" s="142"/>
      <c r="F850" s="142"/>
      <c r="G850" s="142"/>
      <c r="H850" s="142"/>
      <c r="I850" s="142"/>
      <c r="J850" s="142"/>
      <c r="K850" s="142"/>
      <c r="L850" s="142"/>
      <c r="M850" s="142"/>
      <c r="N850" s="142"/>
      <c r="O850" s="142"/>
      <c r="P850" s="142"/>
      <c r="Q850" s="142"/>
      <c r="R850" s="142"/>
      <c r="S850" s="142"/>
      <c r="T850" s="142"/>
      <c r="U850" s="142"/>
      <c r="V850" s="142"/>
      <c r="W850" s="142"/>
      <c r="X850" s="142"/>
      <c r="Y850" s="142"/>
      <c r="Z850" s="142"/>
    </row>
    <row r="851" spans="1:26" ht="12.75" customHeight="1" x14ac:dyDescent="0.2">
      <c r="A851" s="142"/>
      <c r="B851" s="142"/>
      <c r="C851" s="142"/>
      <c r="D851" s="142"/>
      <c r="E851" s="142"/>
      <c r="F851" s="142"/>
      <c r="G851" s="142"/>
      <c r="H851" s="142"/>
      <c r="I851" s="142"/>
      <c r="J851" s="142"/>
      <c r="K851" s="142"/>
      <c r="L851" s="142"/>
      <c r="M851" s="142"/>
      <c r="N851" s="142"/>
      <c r="O851" s="142"/>
      <c r="P851" s="142"/>
      <c r="Q851" s="142"/>
      <c r="R851" s="142"/>
      <c r="S851" s="142"/>
      <c r="T851" s="142"/>
      <c r="U851" s="142"/>
      <c r="V851" s="142"/>
      <c r="W851" s="142"/>
      <c r="X851" s="142"/>
      <c r="Y851" s="142"/>
      <c r="Z851" s="142"/>
    </row>
    <row r="852" spans="1:26" ht="12.75" customHeight="1" x14ac:dyDescent="0.2">
      <c r="A852" s="142"/>
      <c r="B852" s="142"/>
      <c r="C852" s="142"/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2"/>
      <c r="O852" s="142"/>
      <c r="P852" s="142"/>
      <c r="Q852" s="142"/>
      <c r="R852" s="142"/>
      <c r="S852" s="142"/>
      <c r="T852" s="142"/>
      <c r="U852" s="142"/>
      <c r="V852" s="142"/>
      <c r="W852" s="142"/>
      <c r="X852" s="142"/>
      <c r="Y852" s="142"/>
      <c r="Z852" s="142"/>
    </row>
    <row r="853" spans="1:26" ht="12.75" customHeight="1" x14ac:dyDescent="0.2">
      <c r="A853" s="142"/>
      <c r="B853" s="142"/>
      <c r="C853" s="142"/>
      <c r="D853" s="142"/>
      <c r="E853" s="142"/>
      <c r="F853" s="142"/>
      <c r="G853" s="142"/>
      <c r="H853" s="142"/>
      <c r="I853" s="142"/>
      <c r="J853" s="142"/>
      <c r="K853" s="142"/>
      <c r="L853" s="142"/>
      <c r="M853" s="142"/>
      <c r="N853" s="142"/>
      <c r="O853" s="142"/>
      <c r="P853" s="142"/>
      <c r="Q853" s="142"/>
      <c r="R853" s="142"/>
      <c r="S853" s="142"/>
      <c r="T853" s="142"/>
      <c r="U853" s="142"/>
      <c r="V853" s="142"/>
      <c r="W853" s="142"/>
      <c r="X853" s="142"/>
      <c r="Y853" s="142"/>
      <c r="Z853" s="142"/>
    </row>
    <row r="854" spans="1:26" ht="12.75" customHeight="1" x14ac:dyDescent="0.2">
      <c r="A854" s="142"/>
      <c r="B854" s="142"/>
      <c r="C854" s="142"/>
      <c r="D854" s="142"/>
      <c r="E854" s="142"/>
      <c r="F854" s="142"/>
      <c r="G854" s="142"/>
      <c r="H854" s="142"/>
      <c r="I854" s="142"/>
      <c r="J854" s="142"/>
      <c r="K854" s="142"/>
      <c r="L854" s="142"/>
      <c r="M854" s="142"/>
      <c r="N854" s="142"/>
      <c r="O854" s="142"/>
      <c r="P854" s="142"/>
      <c r="Q854" s="142"/>
      <c r="R854" s="142"/>
      <c r="S854" s="142"/>
      <c r="T854" s="142"/>
      <c r="U854" s="142"/>
      <c r="V854" s="142"/>
      <c r="W854" s="142"/>
      <c r="X854" s="142"/>
      <c r="Y854" s="142"/>
      <c r="Z854" s="142"/>
    </row>
    <row r="855" spans="1:26" ht="12.75" customHeight="1" x14ac:dyDescent="0.2">
      <c r="A855" s="142"/>
      <c r="B855" s="142"/>
      <c r="C855" s="142"/>
      <c r="D855" s="142"/>
      <c r="E855" s="142"/>
      <c r="F855" s="142"/>
      <c r="G855" s="142"/>
      <c r="H855" s="142"/>
      <c r="I855" s="142"/>
      <c r="J855" s="142"/>
      <c r="K855" s="142"/>
      <c r="L855" s="142"/>
      <c r="M855" s="142"/>
      <c r="N855" s="142"/>
      <c r="O855" s="142"/>
      <c r="P855" s="142"/>
      <c r="Q855" s="142"/>
      <c r="R855" s="142"/>
      <c r="S855" s="142"/>
      <c r="T855" s="142"/>
      <c r="U855" s="142"/>
      <c r="V855" s="142"/>
      <c r="W855" s="142"/>
      <c r="X855" s="142"/>
      <c r="Y855" s="142"/>
      <c r="Z855" s="142"/>
    </row>
    <row r="856" spans="1:26" ht="12.75" customHeight="1" x14ac:dyDescent="0.2">
      <c r="A856" s="142"/>
      <c r="B856" s="142"/>
      <c r="C856" s="142"/>
      <c r="D856" s="142"/>
      <c r="E856" s="142"/>
      <c r="F856" s="142"/>
      <c r="G856" s="142"/>
      <c r="H856" s="142"/>
      <c r="I856" s="142"/>
      <c r="J856" s="142"/>
      <c r="K856" s="142"/>
      <c r="L856" s="142"/>
      <c r="M856" s="142"/>
      <c r="N856" s="142"/>
      <c r="O856" s="142"/>
      <c r="P856" s="142"/>
      <c r="Q856" s="142"/>
      <c r="R856" s="142"/>
      <c r="S856" s="142"/>
      <c r="T856" s="142"/>
      <c r="U856" s="142"/>
      <c r="V856" s="142"/>
      <c r="W856" s="142"/>
      <c r="X856" s="142"/>
      <c r="Y856" s="142"/>
      <c r="Z856" s="142"/>
    </row>
    <row r="857" spans="1:26" ht="12.75" customHeight="1" x14ac:dyDescent="0.2">
      <c r="A857" s="142"/>
      <c r="B857" s="142"/>
      <c r="C857" s="142"/>
      <c r="D857" s="142"/>
      <c r="E857" s="142"/>
      <c r="F857" s="142"/>
      <c r="G857" s="142"/>
      <c r="H857" s="142"/>
      <c r="I857" s="142"/>
      <c r="J857" s="142"/>
      <c r="K857" s="142"/>
      <c r="L857" s="142"/>
      <c r="M857" s="142"/>
      <c r="N857" s="142"/>
      <c r="O857" s="142"/>
      <c r="P857" s="142"/>
      <c r="Q857" s="142"/>
      <c r="R857" s="142"/>
      <c r="S857" s="142"/>
      <c r="T857" s="142"/>
      <c r="U857" s="142"/>
      <c r="V857" s="142"/>
      <c r="W857" s="142"/>
      <c r="X857" s="142"/>
      <c r="Y857" s="142"/>
      <c r="Z857" s="142"/>
    </row>
    <row r="858" spans="1:26" ht="12.75" customHeight="1" x14ac:dyDescent="0.2">
      <c r="A858" s="142"/>
      <c r="B858" s="142"/>
      <c r="C858" s="142"/>
      <c r="D858" s="142"/>
      <c r="E858" s="142"/>
      <c r="F858" s="142"/>
      <c r="G858" s="142"/>
      <c r="H858" s="142"/>
      <c r="I858" s="142"/>
      <c r="J858" s="142"/>
      <c r="K858" s="142"/>
      <c r="L858" s="142"/>
      <c r="M858" s="142"/>
      <c r="N858" s="142"/>
      <c r="O858" s="142"/>
      <c r="P858" s="142"/>
      <c r="Q858" s="142"/>
      <c r="R858" s="142"/>
      <c r="S858" s="142"/>
      <c r="T858" s="142"/>
      <c r="U858" s="142"/>
      <c r="V858" s="142"/>
      <c r="W858" s="142"/>
      <c r="X858" s="142"/>
      <c r="Y858" s="142"/>
      <c r="Z858" s="142"/>
    </row>
    <row r="859" spans="1:26" ht="12.75" customHeight="1" x14ac:dyDescent="0.2">
      <c r="A859" s="142"/>
      <c r="B859" s="142"/>
      <c r="C859" s="142"/>
      <c r="D859" s="142"/>
      <c r="E859" s="142"/>
      <c r="F859" s="142"/>
      <c r="G859" s="142"/>
      <c r="H859" s="142"/>
      <c r="I859" s="142"/>
      <c r="J859" s="142"/>
      <c r="K859" s="142"/>
      <c r="L859" s="142"/>
      <c r="M859" s="142"/>
      <c r="N859" s="142"/>
      <c r="O859" s="142"/>
      <c r="P859" s="142"/>
      <c r="Q859" s="142"/>
      <c r="R859" s="142"/>
      <c r="S859" s="142"/>
      <c r="T859" s="142"/>
      <c r="U859" s="142"/>
      <c r="V859" s="142"/>
      <c r="W859" s="142"/>
      <c r="X859" s="142"/>
      <c r="Y859" s="142"/>
      <c r="Z859" s="142"/>
    </row>
    <row r="860" spans="1:26" ht="12.75" customHeight="1" x14ac:dyDescent="0.2">
      <c r="A860" s="142"/>
      <c r="B860" s="142"/>
      <c r="C860" s="142"/>
      <c r="D860" s="142"/>
      <c r="E860" s="142"/>
      <c r="F860" s="142"/>
      <c r="G860" s="142"/>
      <c r="H860" s="142"/>
      <c r="I860" s="142"/>
      <c r="J860" s="142"/>
      <c r="K860" s="142"/>
      <c r="L860" s="142"/>
      <c r="M860" s="142"/>
      <c r="N860" s="142"/>
      <c r="O860" s="142"/>
      <c r="P860" s="142"/>
      <c r="Q860" s="142"/>
      <c r="R860" s="142"/>
      <c r="S860" s="142"/>
      <c r="T860" s="142"/>
      <c r="U860" s="142"/>
      <c r="V860" s="142"/>
      <c r="W860" s="142"/>
      <c r="X860" s="142"/>
      <c r="Y860" s="142"/>
      <c r="Z860" s="142"/>
    </row>
    <row r="861" spans="1:26" ht="12.75" customHeight="1" x14ac:dyDescent="0.2">
      <c r="A861" s="142"/>
      <c r="B861" s="142"/>
      <c r="C861" s="142"/>
      <c r="D861" s="142"/>
      <c r="E861" s="142"/>
      <c r="F861" s="142"/>
      <c r="G861" s="142"/>
      <c r="H861" s="142"/>
      <c r="I861" s="142"/>
      <c r="J861" s="142"/>
      <c r="K861" s="142"/>
      <c r="L861" s="142"/>
      <c r="M861" s="142"/>
      <c r="N861" s="142"/>
      <c r="O861" s="142"/>
      <c r="P861" s="142"/>
      <c r="Q861" s="142"/>
      <c r="R861" s="142"/>
      <c r="S861" s="142"/>
      <c r="T861" s="142"/>
      <c r="U861" s="142"/>
      <c r="V861" s="142"/>
      <c r="W861" s="142"/>
      <c r="X861" s="142"/>
      <c r="Y861" s="142"/>
      <c r="Z861" s="142"/>
    </row>
    <row r="862" spans="1:26" ht="12.75" customHeight="1" x14ac:dyDescent="0.2">
      <c r="A862" s="142"/>
      <c r="B862" s="142"/>
      <c r="C862" s="142"/>
      <c r="D862" s="142"/>
      <c r="E862" s="142"/>
      <c r="F862" s="142"/>
      <c r="G862" s="142"/>
      <c r="H862" s="142"/>
      <c r="I862" s="142"/>
      <c r="J862" s="142"/>
      <c r="K862" s="142"/>
      <c r="L862" s="142"/>
      <c r="M862" s="142"/>
      <c r="N862" s="142"/>
      <c r="O862" s="142"/>
      <c r="P862" s="142"/>
      <c r="Q862" s="142"/>
      <c r="R862" s="142"/>
      <c r="S862" s="142"/>
      <c r="T862" s="142"/>
      <c r="U862" s="142"/>
      <c r="V862" s="142"/>
      <c r="W862" s="142"/>
      <c r="X862" s="142"/>
      <c r="Y862" s="142"/>
      <c r="Z862" s="142"/>
    </row>
    <row r="863" spans="1:26" ht="12.75" customHeight="1" x14ac:dyDescent="0.2">
      <c r="A863" s="142"/>
      <c r="B863" s="142"/>
      <c r="C863" s="142"/>
      <c r="D863" s="142"/>
      <c r="E863" s="142"/>
      <c r="F863" s="142"/>
      <c r="G863" s="142"/>
      <c r="H863" s="142"/>
      <c r="I863" s="142"/>
      <c r="J863" s="142"/>
      <c r="K863" s="142"/>
      <c r="L863" s="142"/>
      <c r="M863" s="142"/>
      <c r="N863" s="142"/>
      <c r="O863" s="142"/>
      <c r="P863" s="142"/>
      <c r="Q863" s="142"/>
      <c r="R863" s="142"/>
      <c r="S863" s="142"/>
      <c r="T863" s="142"/>
      <c r="U863" s="142"/>
      <c r="V863" s="142"/>
      <c r="W863" s="142"/>
      <c r="X863" s="142"/>
      <c r="Y863" s="142"/>
      <c r="Z863" s="142"/>
    </row>
    <row r="864" spans="1:26" ht="12.75" customHeight="1" x14ac:dyDescent="0.2">
      <c r="A864" s="142"/>
      <c r="B864" s="142"/>
      <c r="C864" s="142"/>
      <c r="D864" s="142"/>
      <c r="E864" s="142"/>
      <c r="F864" s="142"/>
      <c r="G864" s="142"/>
      <c r="H864" s="142"/>
      <c r="I864" s="142"/>
      <c r="J864" s="142"/>
      <c r="K864" s="142"/>
      <c r="L864" s="142"/>
      <c r="M864" s="142"/>
      <c r="N864" s="142"/>
      <c r="O864" s="142"/>
      <c r="P864" s="142"/>
      <c r="Q864" s="142"/>
      <c r="R864" s="142"/>
      <c r="S864" s="142"/>
      <c r="T864" s="142"/>
      <c r="U864" s="142"/>
      <c r="V864" s="142"/>
      <c r="W864" s="142"/>
      <c r="X864" s="142"/>
      <c r="Y864" s="142"/>
      <c r="Z864" s="142"/>
    </row>
    <row r="865" spans="1:26" ht="12.75" customHeight="1" x14ac:dyDescent="0.2">
      <c r="A865" s="142"/>
      <c r="B865" s="142"/>
      <c r="C865" s="142"/>
      <c r="D865" s="142"/>
      <c r="E865" s="142"/>
      <c r="F865" s="142"/>
      <c r="G865" s="142"/>
      <c r="H865" s="142"/>
      <c r="I865" s="142"/>
      <c r="J865" s="142"/>
      <c r="K865" s="142"/>
      <c r="L865" s="142"/>
      <c r="M865" s="142"/>
      <c r="N865" s="142"/>
      <c r="O865" s="142"/>
      <c r="P865" s="142"/>
      <c r="Q865" s="142"/>
      <c r="R865" s="142"/>
      <c r="S865" s="142"/>
      <c r="T865" s="142"/>
      <c r="U865" s="142"/>
      <c r="V865" s="142"/>
      <c r="W865" s="142"/>
      <c r="X865" s="142"/>
      <c r="Y865" s="142"/>
      <c r="Z865" s="142"/>
    </row>
    <row r="866" spans="1:26" ht="12.75" customHeight="1" x14ac:dyDescent="0.2">
      <c r="A866" s="142"/>
      <c r="B866" s="142"/>
      <c r="C866" s="142"/>
      <c r="D866" s="142"/>
      <c r="E866" s="142"/>
      <c r="F866" s="142"/>
      <c r="G866" s="142"/>
      <c r="H866" s="142"/>
      <c r="I866" s="142"/>
      <c r="J866" s="142"/>
      <c r="K866" s="142"/>
      <c r="L866" s="142"/>
      <c r="M866" s="142"/>
      <c r="N866" s="142"/>
      <c r="O866" s="142"/>
      <c r="P866" s="142"/>
      <c r="Q866" s="142"/>
      <c r="R866" s="142"/>
      <c r="S866" s="142"/>
      <c r="T866" s="142"/>
      <c r="U866" s="142"/>
      <c r="V866" s="142"/>
      <c r="W866" s="142"/>
      <c r="X866" s="142"/>
      <c r="Y866" s="142"/>
      <c r="Z866" s="142"/>
    </row>
    <row r="867" spans="1:26" ht="12.75" customHeight="1" x14ac:dyDescent="0.2">
      <c r="A867" s="142"/>
      <c r="B867" s="142"/>
      <c r="C867" s="142"/>
      <c r="D867" s="142"/>
      <c r="E867" s="142"/>
      <c r="F867" s="142"/>
      <c r="G867" s="142"/>
      <c r="H867" s="142"/>
      <c r="I867" s="142"/>
      <c r="J867" s="142"/>
      <c r="K867" s="142"/>
      <c r="L867" s="142"/>
      <c r="M867" s="142"/>
      <c r="N867" s="142"/>
      <c r="O867" s="142"/>
      <c r="P867" s="142"/>
      <c r="Q867" s="142"/>
      <c r="R867" s="142"/>
      <c r="S867" s="142"/>
      <c r="T867" s="142"/>
      <c r="U867" s="142"/>
      <c r="V867" s="142"/>
      <c r="W867" s="142"/>
      <c r="X867" s="142"/>
      <c r="Y867" s="142"/>
      <c r="Z867" s="142"/>
    </row>
    <row r="868" spans="1:26" ht="12.75" customHeight="1" x14ac:dyDescent="0.2">
      <c r="A868" s="142"/>
      <c r="B868" s="142"/>
      <c r="C868" s="142"/>
      <c r="D868" s="142"/>
      <c r="E868" s="142"/>
      <c r="F868" s="142"/>
      <c r="G868" s="142"/>
      <c r="H868" s="142"/>
      <c r="I868" s="142"/>
      <c r="J868" s="142"/>
      <c r="K868" s="142"/>
      <c r="L868" s="142"/>
      <c r="M868" s="142"/>
      <c r="N868" s="142"/>
      <c r="O868" s="142"/>
      <c r="P868" s="142"/>
      <c r="Q868" s="142"/>
      <c r="R868" s="142"/>
      <c r="S868" s="142"/>
      <c r="T868" s="142"/>
      <c r="U868" s="142"/>
      <c r="V868" s="142"/>
      <c r="W868" s="142"/>
      <c r="X868" s="142"/>
      <c r="Y868" s="142"/>
      <c r="Z868" s="142"/>
    </row>
    <row r="869" spans="1:26" ht="12.75" customHeight="1" x14ac:dyDescent="0.2">
      <c r="A869" s="142"/>
      <c r="B869" s="142"/>
      <c r="C869" s="142"/>
      <c r="D869" s="142"/>
      <c r="E869" s="142"/>
      <c r="F869" s="142"/>
      <c r="G869" s="142"/>
      <c r="H869" s="142"/>
      <c r="I869" s="142"/>
      <c r="J869" s="142"/>
      <c r="K869" s="142"/>
      <c r="L869" s="142"/>
      <c r="M869" s="142"/>
      <c r="N869" s="142"/>
      <c r="O869" s="142"/>
      <c r="P869" s="142"/>
      <c r="Q869" s="142"/>
      <c r="R869" s="142"/>
      <c r="S869" s="142"/>
      <c r="T869" s="142"/>
      <c r="U869" s="142"/>
      <c r="V869" s="142"/>
      <c r="W869" s="142"/>
      <c r="X869" s="142"/>
      <c r="Y869" s="142"/>
      <c r="Z869" s="142"/>
    </row>
    <row r="870" spans="1:26" ht="12.75" customHeight="1" x14ac:dyDescent="0.2">
      <c r="A870" s="142"/>
      <c r="B870" s="142"/>
      <c r="C870" s="142"/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2"/>
      <c r="O870" s="142"/>
      <c r="P870" s="142"/>
      <c r="Q870" s="142"/>
      <c r="R870" s="142"/>
      <c r="S870" s="142"/>
      <c r="T870" s="142"/>
      <c r="U870" s="142"/>
      <c r="V870" s="142"/>
      <c r="W870" s="142"/>
      <c r="X870" s="142"/>
      <c r="Y870" s="142"/>
      <c r="Z870" s="142"/>
    </row>
    <row r="871" spans="1:26" ht="12.75" customHeight="1" x14ac:dyDescent="0.2">
      <c r="A871" s="142"/>
      <c r="B871" s="142"/>
      <c r="C871" s="142"/>
      <c r="D871" s="142"/>
      <c r="E871" s="142"/>
      <c r="F871" s="142"/>
      <c r="G871" s="142"/>
      <c r="H871" s="142"/>
      <c r="I871" s="142"/>
      <c r="J871" s="142"/>
      <c r="K871" s="142"/>
      <c r="L871" s="142"/>
      <c r="M871" s="142"/>
      <c r="N871" s="142"/>
      <c r="O871" s="142"/>
      <c r="P871" s="142"/>
      <c r="Q871" s="142"/>
      <c r="R871" s="142"/>
      <c r="S871" s="142"/>
      <c r="T871" s="142"/>
      <c r="U871" s="142"/>
      <c r="V871" s="142"/>
      <c r="W871" s="142"/>
      <c r="X871" s="142"/>
      <c r="Y871" s="142"/>
      <c r="Z871" s="142"/>
    </row>
    <row r="872" spans="1:26" ht="12.75" customHeight="1" x14ac:dyDescent="0.2">
      <c r="A872" s="142"/>
      <c r="B872" s="142"/>
      <c r="C872" s="142"/>
      <c r="D872" s="142"/>
      <c r="E872" s="142"/>
      <c r="F872" s="142"/>
      <c r="G872" s="142"/>
      <c r="H872" s="142"/>
      <c r="I872" s="142"/>
      <c r="J872" s="142"/>
      <c r="K872" s="142"/>
      <c r="L872" s="142"/>
      <c r="M872" s="142"/>
      <c r="N872" s="142"/>
      <c r="O872" s="142"/>
      <c r="P872" s="142"/>
      <c r="Q872" s="142"/>
      <c r="R872" s="142"/>
      <c r="S872" s="142"/>
      <c r="T872" s="142"/>
      <c r="U872" s="142"/>
      <c r="V872" s="142"/>
      <c r="W872" s="142"/>
      <c r="X872" s="142"/>
      <c r="Y872" s="142"/>
      <c r="Z872" s="142"/>
    </row>
    <row r="873" spans="1:26" ht="12.75" customHeight="1" x14ac:dyDescent="0.2">
      <c r="A873" s="142"/>
      <c r="B873" s="142"/>
      <c r="C873" s="142"/>
      <c r="D873" s="142"/>
      <c r="E873" s="142"/>
      <c r="F873" s="142"/>
      <c r="G873" s="142"/>
      <c r="H873" s="142"/>
      <c r="I873" s="142"/>
      <c r="J873" s="142"/>
      <c r="K873" s="142"/>
      <c r="L873" s="142"/>
      <c r="M873" s="142"/>
      <c r="N873" s="142"/>
      <c r="O873" s="142"/>
      <c r="P873" s="142"/>
      <c r="Q873" s="142"/>
      <c r="R873" s="142"/>
      <c r="S873" s="142"/>
      <c r="T873" s="142"/>
      <c r="U873" s="142"/>
      <c r="V873" s="142"/>
      <c r="W873" s="142"/>
      <c r="X873" s="142"/>
      <c r="Y873" s="142"/>
      <c r="Z873" s="142"/>
    </row>
    <row r="874" spans="1:26" ht="12.75" customHeight="1" x14ac:dyDescent="0.2">
      <c r="A874" s="142"/>
      <c r="B874" s="142"/>
      <c r="C874" s="142"/>
      <c r="D874" s="142"/>
      <c r="E874" s="142"/>
      <c r="F874" s="142"/>
      <c r="G874" s="142"/>
      <c r="H874" s="142"/>
      <c r="I874" s="142"/>
      <c r="J874" s="142"/>
      <c r="K874" s="142"/>
      <c r="L874" s="142"/>
      <c r="M874" s="142"/>
      <c r="N874" s="142"/>
      <c r="O874" s="142"/>
      <c r="P874" s="142"/>
      <c r="Q874" s="142"/>
      <c r="R874" s="142"/>
      <c r="S874" s="142"/>
      <c r="T874" s="142"/>
      <c r="U874" s="142"/>
      <c r="V874" s="142"/>
      <c r="W874" s="142"/>
      <c r="X874" s="142"/>
      <c r="Y874" s="142"/>
      <c r="Z874" s="142"/>
    </row>
    <row r="875" spans="1:26" ht="12.75" customHeight="1" x14ac:dyDescent="0.2">
      <c r="A875" s="142"/>
      <c r="B875" s="142"/>
      <c r="C875" s="142"/>
      <c r="D875" s="142"/>
      <c r="E875" s="142"/>
      <c r="F875" s="142"/>
      <c r="G875" s="142"/>
      <c r="H875" s="142"/>
      <c r="I875" s="142"/>
      <c r="J875" s="142"/>
      <c r="K875" s="142"/>
      <c r="L875" s="142"/>
      <c r="M875" s="142"/>
      <c r="N875" s="142"/>
      <c r="O875" s="142"/>
      <c r="P875" s="142"/>
      <c r="Q875" s="142"/>
      <c r="R875" s="142"/>
      <c r="S875" s="142"/>
      <c r="T875" s="142"/>
      <c r="U875" s="142"/>
      <c r="V875" s="142"/>
      <c r="W875" s="142"/>
      <c r="X875" s="142"/>
      <c r="Y875" s="142"/>
      <c r="Z875" s="142"/>
    </row>
    <row r="876" spans="1:26" ht="12.75" customHeight="1" x14ac:dyDescent="0.2">
      <c r="A876" s="142"/>
      <c r="B876" s="142"/>
      <c r="C876" s="142"/>
      <c r="D876" s="142"/>
      <c r="E876" s="142"/>
      <c r="F876" s="142"/>
      <c r="G876" s="142"/>
      <c r="H876" s="142"/>
      <c r="I876" s="142"/>
      <c r="J876" s="142"/>
      <c r="K876" s="142"/>
      <c r="L876" s="142"/>
      <c r="M876" s="142"/>
      <c r="N876" s="142"/>
      <c r="O876" s="142"/>
      <c r="P876" s="142"/>
      <c r="Q876" s="142"/>
      <c r="R876" s="142"/>
      <c r="S876" s="142"/>
      <c r="T876" s="142"/>
      <c r="U876" s="142"/>
      <c r="V876" s="142"/>
      <c r="W876" s="142"/>
      <c r="X876" s="142"/>
      <c r="Y876" s="142"/>
      <c r="Z876" s="142"/>
    </row>
    <row r="877" spans="1:26" ht="12.75" customHeight="1" x14ac:dyDescent="0.2">
      <c r="A877" s="142"/>
      <c r="B877" s="142"/>
      <c r="C877" s="142"/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2"/>
      <c r="O877" s="142"/>
      <c r="P877" s="142"/>
      <c r="Q877" s="142"/>
      <c r="R877" s="142"/>
      <c r="S877" s="142"/>
      <c r="T877" s="142"/>
      <c r="U877" s="142"/>
      <c r="V877" s="142"/>
      <c r="W877" s="142"/>
      <c r="X877" s="142"/>
      <c r="Y877" s="142"/>
      <c r="Z877" s="142"/>
    </row>
    <row r="878" spans="1:26" ht="12.75" customHeight="1" x14ac:dyDescent="0.2">
      <c r="A878" s="142"/>
      <c r="B878" s="142"/>
      <c r="C878" s="142"/>
      <c r="D878" s="142"/>
      <c r="E878" s="142"/>
      <c r="F878" s="142"/>
      <c r="G878" s="142"/>
      <c r="H878" s="142"/>
      <c r="I878" s="142"/>
      <c r="J878" s="142"/>
      <c r="K878" s="142"/>
      <c r="L878" s="142"/>
      <c r="M878" s="142"/>
      <c r="N878" s="142"/>
      <c r="O878" s="142"/>
      <c r="P878" s="142"/>
      <c r="Q878" s="142"/>
      <c r="R878" s="142"/>
      <c r="S878" s="142"/>
      <c r="T878" s="142"/>
      <c r="U878" s="142"/>
      <c r="V878" s="142"/>
      <c r="W878" s="142"/>
      <c r="X878" s="142"/>
      <c r="Y878" s="142"/>
      <c r="Z878" s="142"/>
    </row>
    <row r="879" spans="1:26" ht="12.75" customHeight="1" x14ac:dyDescent="0.2">
      <c r="A879" s="142"/>
      <c r="B879" s="142"/>
      <c r="C879" s="142"/>
      <c r="D879" s="142"/>
      <c r="E879" s="142"/>
      <c r="F879" s="142"/>
      <c r="G879" s="142"/>
      <c r="H879" s="142"/>
      <c r="I879" s="142"/>
      <c r="J879" s="142"/>
      <c r="K879" s="142"/>
      <c r="L879" s="142"/>
      <c r="M879" s="142"/>
      <c r="N879" s="142"/>
      <c r="O879" s="142"/>
      <c r="P879" s="142"/>
      <c r="Q879" s="142"/>
      <c r="R879" s="142"/>
      <c r="S879" s="142"/>
      <c r="T879" s="142"/>
      <c r="U879" s="142"/>
      <c r="V879" s="142"/>
      <c r="W879" s="142"/>
      <c r="X879" s="142"/>
      <c r="Y879" s="142"/>
      <c r="Z879" s="142"/>
    </row>
    <row r="880" spans="1:26" ht="12.75" customHeight="1" x14ac:dyDescent="0.2">
      <c r="A880" s="142"/>
      <c r="B880" s="142"/>
      <c r="C880" s="142"/>
      <c r="D880" s="142"/>
      <c r="E880" s="142"/>
      <c r="F880" s="142"/>
      <c r="G880" s="142"/>
      <c r="H880" s="142"/>
      <c r="I880" s="142"/>
      <c r="J880" s="142"/>
      <c r="K880" s="142"/>
      <c r="L880" s="142"/>
      <c r="M880" s="142"/>
      <c r="N880" s="142"/>
      <c r="O880" s="142"/>
      <c r="P880" s="142"/>
      <c r="Q880" s="142"/>
      <c r="R880" s="142"/>
      <c r="S880" s="142"/>
      <c r="T880" s="142"/>
      <c r="U880" s="142"/>
      <c r="V880" s="142"/>
      <c r="W880" s="142"/>
      <c r="X880" s="142"/>
      <c r="Y880" s="142"/>
      <c r="Z880" s="142"/>
    </row>
    <row r="881" spans="1:26" ht="12.75" customHeight="1" x14ac:dyDescent="0.2">
      <c r="A881" s="142"/>
      <c r="B881" s="142"/>
      <c r="C881" s="142"/>
      <c r="D881" s="142"/>
      <c r="E881" s="142"/>
      <c r="F881" s="142"/>
      <c r="G881" s="142"/>
      <c r="H881" s="142"/>
      <c r="I881" s="142"/>
      <c r="J881" s="142"/>
      <c r="K881" s="142"/>
      <c r="L881" s="142"/>
      <c r="M881" s="142"/>
      <c r="N881" s="142"/>
      <c r="O881" s="142"/>
      <c r="P881" s="142"/>
      <c r="Q881" s="142"/>
      <c r="R881" s="142"/>
      <c r="S881" s="142"/>
      <c r="T881" s="142"/>
      <c r="U881" s="142"/>
      <c r="V881" s="142"/>
      <c r="W881" s="142"/>
      <c r="X881" s="142"/>
      <c r="Y881" s="142"/>
      <c r="Z881" s="142"/>
    </row>
    <row r="882" spans="1:26" ht="12.75" customHeight="1" x14ac:dyDescent="0.2">
      <c r="A882" s="142"/>
      <c r="B882" s="142"/>
      <c r="C882" s="142"/>
      <c r="D882" s="142"/>
      <c r="E882" s="142"/>
      <c r="F882" s="142"/>
      <c r="G882" s="142"/>
      <c r="H882" s="142"/>
      <c r="I882" s="142"/>
      <c r="J882" s="142"/>
      <c r="K882" s="142"/>
      <c r="L882" s="142"/>
      <c r="M882" s="142"/>
      <c r="N882" s="142"/>
      <c r="O882" s="142"/>
      <c r="P882" s="142"/>
      <c r="Q882" s="142"/>
      <c r="R882" s="142"/>
      <c r="S882" s="142"/>
      <c r="T882" s="142"/>
      <c r="U882" s="142"/>
      <c r="V882" s="142"/>
      <c r="W882" s="142"/>
      <c r="X882" s="142"/>
      <c r="Y882" s="142"/>
      <c r="Z882" s="142"/>
    </row>
    <row r="883" spans="1:26" ht="12.75" customHeight="1" x14ac:dyDescent="0.2">
      <c r="A883" s="142"/>
      <c r="B883" s="142"/>
      <c r="C883" s="142"/>
      <c r="D883" s="142"/>
      <c r="E883" s="142"/>
      <c r="F883" s="142"/>
      <c r="G883" s="142"/>
      <c r="H883" s="142"/>
      <c r="I883" s="142"/>
      <c r="J883" s="142"/>
      <c r="K883" s="142"/>
      <c r="L883" s="142"/>
      <c r="M883" s="142"/>
      <c r="N883" s="142"/>
      <c r="O883" s="142"/>
      <c r="P883" s="142"/>
      <c r="Q883" s="142"/>
      <c r="R883" s="142"/>
      <c r="S883" s="142"/>
      <c r="T883" s="142"/>
      <c r="U883" s="142"/>
      <c r="V883" s="142"/>
      <c r="W883" s="142"/>
      <c r="X883" s="142"/>
      <c r="Y883" s="142"/>
      <c r="Z883" s="142"/>
    </row>
    <row r="884" spans="1:26" ht="12.75" customHeight="1" x14ac:dyDescent="0.2">
      <c r="A884" s="142"/>
      <c r="B884" s="142"/>
      <c r="C884" s="142"/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2"/>
      <c r="O884" s="142"/>
      <c r="P884" s="142"/>
      <c r="Q884" s="142"/>
      <c r="R884" s="142"/>
      <c r="S884" s="142"/>
      <c r="T884" s="142"/>
      <c r="U884" s="142"/>
      <c r="V884" s="142"/>
      <c r="W884" s="142"/>
      <c r="X884" s="142"/>
      <c r="Y884" s="142"/>
      <c r="Z884" s="142"/>
    </row>
    <row r="885" spans="1:26" ht="12.75" customHeight="1" x14ac:dyDescent="0.2">
      <c r="A885" s="142"/>
      <c r="B885" s="142"/>
      <c r="C885" s="142"/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2"/>
      <c r="O885" s="142"/>
      <c r="P885" s="142"/>
      <c r="Q885" s="142"/>
      <c r="R885" s="142"/>
      <c r="S885" s="142"/>
      <c r="T885" s="142"/>
      <c r="U885" s="142"/>
      <c r="V885" s="142"/>
      <c r="W885" s="142"/>
      <c r="X885" s="142"/>
      <c r="Y885" s="142"/>
      <c r="Z885" s="142"/>
    </row>
    <row r="886" spans="1:26" ht="12.75" customHeight="1" x14ac:dyDescent="0.2">
      <c r="A886" s="142"/>
      <c r="B886" s="142"/>
      <c r="C886" s="142"/>
      <c r="D886" s="142"/>
      <c r="E886" s="142"/>
      <c r="F886" s="142"/>
      <c r="G886" s="142"/>
      <c r="H886" s="142"/>
      <c r="I886" s="142"/>
      <c r="J886" s="142"/>
      <c r="K886" s="142"/>
      <c r="L886" s="142"/>
      <c r="M886" s="142"/>
      <c r="N886" s="142"/>
      <c r="O886" s="142"/>
      <c r="P886" s="142"/>
      <c r="Q886" s="142"/>
      <c r="R886" s="142"/>
      <c r="S886" s="142"/>
      <c r="T886" s="142"/>
      <c r="U886" s="142"/>
      <c r="V886" s="142"/>
      <c r="W886" s="142"/>
      <c r="X886" s="142"/>
      <c r="Y886" s="142"/>
      <c r="Z886" s="142"/>
    </row>
    <row r="887" spans="1:26" ht="12.75" customHeight="1" x14ac:dyDescent="0.2">
      <c r="A887" s="142"/>
      <c r="B887" s="142"/>
      <c r="C887" s="142"/>
      <c r="D887" s="142"/>
      <c r="E887" s="142"/>
      <c r="F887" s="142"/>
      <c r="G887" s="142"/>
      <c r="H887" s="142"/>
      <c r="I887" s="142"/>
      <c r="J887" s="142"/>
      <c r="K887" s="142"/>
      <c r="L887" s="142"/>
      <c r="M887" s="142"/>
      <c r="N887" s="142"/>
      <c r="O887" s="142"/>
      <c r="P887" s="142"/>
      <c r="Q887" s="142"/>
      <c r="R887" s="142"/>
      <c r="S887" s="142"/>
      <c r="T887" s="142"/>
      <c r="U887" s="142"/>
      <c r="V887" s="142"/>
      <c r="W887" s="142"/>
      <c r="X887" s="142"/>
      <c r="Y887" s="142"/>
      <c r="Z887" s="142"/>
    </row>
    <row r="888" spans="1:26" ht="12.75" customHeight="1" x14ac:dyDescent="0.2">
      <c r="A888" s="142"/>
      <c r="B888" s="142"/>
      <c r="C888" s="142"/>
      <c r="D888" s="142"/>
      <c r="E888" s="142"/>
      <c r="F888" s="142"/>
      <c r="G888" s="142"/>
      <c r="H888" s="142"/>
      <c r="I888" s="142"/>
      <c r="J888" s="142"/>
      <c r="K888" s="142"/>
      <c r="L888" s="142"/>
      <c r="M888" s="142"/>
      <c r="N888" s="142"/>
      <c r="O888" s="142"/>
      <c r="P888" s="142"/>
      <c r="Q888" s="142"/>
      <c r="R888" s="142"/>
      <c r="S888" s="142"/>
      <c r="T888" s="142"/>
      <c r="U888" s="142"/>
      <c r="V888" s="142"/>
      <c r="W888" s="142"/>
      <c r="X888" s="142"/>
      <c r="Y888" s="142"/>
      <c r="Z888" s="142"/>
    </row>
    <row r="889" spans="1:26" ht="12.75" customHeight="1" x14ac:dyDescent="0.2">
      <c r="A889" s="142"/>
      <c r="B889" s="142"/>
      <c r="C889" s="142"/>
      <c r="D889" s="142"/>
      <c r="E889" s="142"/>
      <c r="F889" s="142"/>
      <c r="G889" s="142"/>
      <c r="H889" s="142"/>
      <c r="I889" s="142"/>
      <c r="J889" s="142"/>
      <c r="K889" s="142"/>
      <c r="L889" s="142"/>
      <c r="M889" s="142"/>
      <c r="N889" s="142"/>
      <c r="O889" s="142"/>
      <c r="P889" s="142"/>
      <c r="Q889" s="142"/>
      <c r="R889" s="142"/>
      <c r="S889" s="142"/>
      <c r="T889" s="142"/>
      <c r="U889" s="142"/>
      <c r="V889" s="142"/>
      <c r="W889" s="142"/>
      <c r="X889" s="142"/>
      <c r="Y889" s="142"/>
      <c r="Z889" s="142"/>
    </row>
    <row r="890" spans="1:26" ht="12.75" customHeight="1" x14ac:dyDescent="0.2">
      <c r="A890" s="142"/>
      <c r="B890" s="142"/>
      <c r="C890" s="142"/>
      <c r="D890" s="142"/>
      <c r="E890" s="142"/>
      <c r="F890" s="142"/>
      <c r="G890" s="142"/>
      <c r="H890" s="142"/>
      <c r="I890" s="142"/>
      <c r="J890" s="142"/>
      <c r="K890" s="142"/>
      <c r="L890" s="142"/>
      <c r="M890" s="142"/>
      <c r="N890" s="142"/>
      <c r="O890" s="142"/>
      <c r="P890" s="142"/>
      <c r="Q890" s="142"/>
      <c r="R890" s="142"/>
      <c r="S890" s="142"/>
      <c r="T890" s="142"/>
      <c r="U890" s="142"/>
      <c r="V890" s="142"/>
      <c r="W890" s="142"/>
      <c r="X890" s="142"/>
      <c r="Y890" s="142"/>
      <c r="Z890" s="142"/>
    </row>
    <row r="891" spans="1:26" ht="12.75" customHeight="1" x14ac:dyDescent="0.2">
      <c r="A891" s="142"/>
      <c r="B891" s="142"/>
      <c r="C891" s="142"/>
      <c r="D891" s="142"/>
      <c r="E891" s="142"/>
      <c r="F891" s="142"/>
      <c r="G891" s="142"/>
      <c r="H891" s="142"/>
      <c r="I891" s="142"/>
      <c r="J891" s="142"/>
      <c r="K891" s="142"/>
      <c r="L891" s="142"/>
      <c r="M891" s="142"/>
      <c r="N891" s="142"/>
      <c r="O891" s="142"/>
      <c r="P891" s="142"/>
      <c r="Q891" s="142"/>
      <c r="R891" s="142"/>
      <c r="S891" s="142"/>
      <c r="T891" s="142"/>
      <c r="U891" s="142"/>
      <c r="V891" s="142"/>
      <c r="W891" s="142"/>
      <c r="X891" s="142"/>
      <c r="Y891" s="142"/>
      <c r="Z891" s="142"/>
    </row>
    <row r="892" spans="1:26" ht="12.75" customHeight="1" x14ac:dyDescent="0.2">
      <c r="A892" s="142"/>
      <c r="B892" s="142"/>
      <c r="C892" s="142"/>
      <c r="D892" s="142"/>
      <c r="E892" s="142"/>
      <c r="F892" s="142"/>
      <c r="G892" s="142"/>
      <c r="H892" s="142"/>
      <c r="I892" s="142"/>
      <c r="J892" s="142"/>
      <c r="K892" s="142"/>
      <c r="L892" s="142"/>
      <c r="M892" s="142"/>
      <c r="N892" s="142"/>
      <c r="O892" s="142"/>
      <c r="P892" s="142"/>
      <c r="Q892" s="142"/>
      <c r="R892" s="142"/>
      <c r="S892" s="142"/>
      <c r="T892" s="142"/>
      <c r="U892" s="142"/>
      <c r="V892" s="142"/>
      <c r="W892" s="142"/>
      <c r="X892" s="142"/>
      <c r="Y892" s="142"/>
      <c r="Z892" s="142"/>
    </row>
    <row r="893" spans="1:26" ht="12.75" customHeight="1" x14ac:dyDescent="0.2">
      <c r="A893" s="142"/>
      <c r="B893" s="142"/>
      <c r="C893" s="142"/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2"/>
      <c r="O893" s="142"/>
      <c r="P893" s="142"/>
      <c r="Q893" s="142"/>
      <c r="R893" s="142"/>
      <c r="S893" s="142"/>
      <c r="T893" s="142"/>
      <c r="U893" s="142"/>
      <c r="V893" s="142"/>
      <c r="W893" s="142"/>
      <c r="X893" s="142"/>
      <c r="Y893" s="142"/>
      <c r="Z893" s="142"/>
    </row>
    <row r="894" spans="1:26" ht="12.75" customHeight="1" x14ac:dyDescent="0.2">
      <c r="A894" s="142"/>
      <c r="B894" s="142"/>
      <c r="C894" s="142"/>
      <c r="D894" s="142"/>
      <c r="E894" s="142"/>
      <c r="F894" s="142"/>
      <c r="G894" s="142"/>
      <c r="H894" s="142"/>
      <c r="I894" s="142"/>
      <c r="J894" s="142"/>
      <c r="K894" s="142"/>
      <c r="L894" s="142"/>
      <c r="M894" s="142"/>
      <c r="N894" s="142"/>
      <c r="O894" s="142"/>
      <c r="P894" s="142"/>
      <c r="Q894" s="142"/>
      <c r="R894" s="142"/>
      <c r="S894" s="142"/>
      <c r="T894" s="142"/>
      <c r="U894" s="142"/>
      <c r="V894" s="142"/>
      <c r="W894" s="142"/>
      <c r="X894" s="142"/>
      <c r="Y894" s="142"/>
      <c r="Z894" s="142"/>
    </row>
    <row r="895" spans="1:26" ht="12.75" customHeight="1" x14ac:dyDescent="0.2">
      <c r="A895" s="142"/>
      <c r="B895" s="142"/>
      <c r="C895" s="142"/>
      <c r="D895" s="142"/>
      <c r="E895" s="142"/>
      <c r="F895" s="142"/>
      <c r="G895" s="142"/>
      <c r="H895" s="142"/>
      <c r="I895" s="142"/>
      <c r="J895" s="142"/>
      <c r="K895" s="142"/>
      <c r="L895" s="142"/>
      <c r="M895" s="142"/>
      <c r="N895" s="142"/>
      <c r="O895" s="142"/>
      <c r="P895" s="142"/>
      <c r="Q895" s="142"/>
      <c r="R895" s="142"/>
      <c r="S895" s="142"/>
      <c r="T895" s="142"/>
      <c r="U895" s="142"/>
      <c r="V895" s="142"/>
      <c r="W895" s="142"/>
      <c r="X895" s="142"/>
      <c r="Y895" s="142"/>
      <c r="Z895" s="142"/>
    </row>
    <row r="896" spans="1:26" ht="12.75" customHeight="1" x14ac:dyDescent="0.2">
      <c r="A896" s="142"/>
      <c r="B896" s="142"/>
      <c r="C896" s="142"/>
      <c r="D896" s="142"/>
      <c r="E896" s="142"/>
      <c r="F896" s="142"/>
      <c r="G896" s="142"/>
      <c r="H896" s="142"/>
      <c r="I896" s="142"/>
      <c r="J896" s="142"/>
      <c r="K896" s="142"/>
      <c r="L896" s="142"/>
      <c r="M896" s="142"/>
      <c r="N896" s="142"/>
      <c r="O896" s="142"/>
      <c r="P896" s="142"/>
      <c r="Q896" s="142"/>
      <c r="R896" s="142"/>
      <c r="S896" s="142"/>
      <c r="T896" s="142"/>
      <c r="U896" s="142"/>
      <c r="V896" s="142"/>
      <c r="W896" s="142"/>
      <c r="X896" s="142"/>
      <c r="Y896" s="142"/>
      <c r="Z896" s="142"/>
    </row>
    <row r="897" spans="1:26" ht="12.75" customHeight="1" x14ac:dyDescent="0.2">
      <c r="A897" s="142"/>
      <c r="B897" s="142"/>
      <c r="C897" s="142"/>
      <c r="D897" s="142"/>
      <c r="E897" s="142"/>
      <c r="F897" s="142"/>
      <c r="G897" s="142"/>
      <c r="H897" s="142"/>
      <c r="I897" s="142"/>
      <c r="J897" s="142"/>
      <c r="K897" s="142"/>
      <c r="L897" s="142"/>
      <c r="M897" s="142"/>
      <c r="N897" s="142"/>
      <c r="O897" s="142"/>
      <c r="P897" s="142"/>
      <c r="Q897" s="142"/>
      <c r="R897" s="142"/>
      <c r="S897" s="142"/>
      <c r="T897" s="142"/>
      <c r="U897" s="142"/>
      <c r="V897" s="142"/>
      <c r="W897" s="142"/>
      <c r="X897" s="142"/>
      <c r="Y897" s="142"/>
      <c r="Z897" s="142"/>
    </row>
    <row r="898" spans="1:26" ht="12.75" customHeight="1" x14ac:dyDescent="0.2">
      <c r="A898" s="142"/>
      <c r="B898" s="142"/>
      <c r="C898" s="142"/>
      <c r="D898" s="142"/>
      <c r="E898" s="142"/>
      <c r="F898" s="142"/>
      <c r="G898" s="142"/>
      <c r="H898" s="142"/>
      <c r="I898" s="142"/>
      <c r="J898" s="142"/>
      <c r="K898" s="142"/>
      <c r="L898" s="142"/>
      <c r="M898" s="142"/>
      <c r="N898" s="142"/>
      <c r="O898" s="142"/>
      <c r="P898" s="142"/>
      <c r="Q898" s="142"/>
      <c r="R898" s="142"/>
      <c r="S898" s="142"/>
      <c r="T898" s="142"/>
      <c r="U898" s="142"/>
      <c r="V898" s="142"/>
      <c r="W898" s="142"/>
      <c r="X898" s="142"/>
      <c r="Y898" s="142"/>
      <c r="Z898" s="142"/>
    </row>
    <row r="899" spans="1:26" ht="12.75" customHeight="1" x14ac:dyDescent="0.2">
      <c r="A899" s="142"/>
      <c r="B899" s="142"/>
      <c r="C899" s="142"/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2"/>
      <c r="O899" s="142"/>
      <c r="P899" s="142"/>
      <c r="Q899" s="142"/>
      <c r="R899" s="142"/>
      <c r="S899" s="142"/>
      <c r="T899" s="142"/>
      <c r="U899" s="142"/>
      <c r="V899" s="142"/>
      <c r="W899" s="142"/>
      <c r="X899" s="142"/>
      <c r="Y899" s="142"/>
      <c r="Z899" s="142"/>
    </row>
    <row r="900" spans="1:26" ht="12.75" customHeight="1" x14ac:dyDescent="0.2">
      <c r="A900" s="142"/>
      <c r="B900" s="142"/>
      <c r="C900" s="142"/>
      <c r="D900" s="142"/>
      <c r="E900" s="142"/>
      <c r="F900" s="142"/>
      <c r="G900" s="142"/>
      <c r="H900" s="142"/>
      <c r="I900" s="142"/>
      <c r="J900" s="142"/>
      <c r="K900" s="142"/>
      <c r="L900" s="142"/>
      <c r="M900" s="142"/>
      <c r="N900" s="142"/>
      <c r="O900" s="142"/>
      <c r="P900" s="142"/>
      <c r="Q900" s="142"/>
      <c r="R900" s="142"/>
      <c r="S900" s="142"/>
      <c r="T900" s="142"/>
      <c r="U900" s="142"/>
      <c r="V900" s="142"/>
      <c r="W900" s="142"/>
      <c r="X900" s="142"/>
      <c r="Y900" s="142"/>
      <c r="Z900" s="142"/>
    </row>
    <row r="901" spans="1:26" ht="12.75" customHeight="1" x14ac:dyDescent="0.2">
      <c r="A901" s="142"/>
      <c r="B901" s="142"/>
      <c r="C901" s="142"/>
      <c r="D901" s="142"/>
      <c r="E901" s="142"/>
      <c r="F901" s="142"/>
      <c r="G901" s="142"/>
      <c r="H901" s="142"/>
      <c r="I901" s="142"/>
      <c r="J901" s="142"/>
      <c r="K901" s="142"/>
      <c r="L901" s="142"/>
      <c r="M901" s="142"/>
      <c r="N901" s="142"/>
      <c r="O901" s="142"/>
      <c r="P901" s="142"/>
      <c r="Q901" s="142"/>
      <c r="R901" s="142"/>
      <c r="S901" s="142"/>
      <c r="T901" s="142"/>
      <c r="U901" s="142"/>
      <c r="V901" s="142"/>
      <c r="W901" s="142"/>
      <c r="X901" s="142"/>
      <c r="Y901" s="142"/>
      <c r="Z901" s="142"/>
    </row>
    <row r="902" spans="1:26" ht="12.75" customHeight="1" x14ac:dyDescent="0.2">
      <c r="A902" s="142"/>
      <c r="B902" s="142"/>
      <c r="C902" s="142"/>
      <c r="D902" s="142"/>
      <c r="E902" s="142"/>
      <c r="F902" s="142"/>
      <c r="G902" s="142"/>
      <c r="H902" s="142"/>
      <c r="I902" s="142"/>
      <c r="J902" s="142"/>
      <c r="K902" s="142"/>
      <c r="L902" s="142"/>
      <c r="M902" s="142"/>
      <c r="N902" s="142"/>
      <c r="O902" s="142"/>
      <c r="P902" s="142"/>
      <c r="Q902" s="142"/>
      <c r="R902" s="142"/>
      <c r="S902" s="142"/>
      <c r="T902" s="142"/>
      <c r="U902" s="142"/>
      <c r="V902" s="142"/>
      <c r="W902" s="142"/>
      <c r="X902" s="142"/>
      <c r="Y902" s="142"/>
      <c r="Z902" s="142"/>
    </row>
    <row r="903" spans="1:26" ht="12.75" customHeight="1" x14ac:dyDescent="0.2">
      <c r="A903" s="142"/>
      <c r="B903" s="142"/>
      <c r="C903" s="142"/>
      <c r="D903" s="142"/>
      <c r="E903" s="142"/>
      <c r="F903" s="142"/>
      <c r="G903" s="142"/>
      <c r="H903" s="142"/>
      <c r="I903" s="142"/>
      <c r="J903" s="142"/>
      <c r="K903" s="142"/>
      <c r="L903" s="142"/>
      <c r="M903" s="142"/>
      <c r="N903" s="142"/>
      <c r="O903" s="142"/>
      <c r="P903" s="142"/>
      <c r="Q903" s="142"/>
      <c r="R903" s="142"/>
      <c r="S903" s="142"/>
      <c r="T903" s="142"/>
      <c r="U903" s="142"/>
      <c r="V903" s="142"/>
      <c r="W903" s="142"/>
      <c r="X903" s="142"/>
      <c r="Y903" s="142"/>
      <c r="Z903" s="142"/>
    </row>
    <row r="904" spans="1:26" ht="12.75" customHeight="1" x14ac:dyDescent="0.2">
      <c r="A904" s="142"/>
      <c r="B904" s="142"/>
      <c r="C904" s="142"/>
      <c r="D904" s="142"/>
      <c r="E904" s="142"/>
      <c r="F904" s="142"/>
      <c r="G904" s="142"/>
      <c r="H904" s="142"/>
      <c r="I904" s="142"/>
      <c r="J904" s="142"/>
      <c r="K904" s="142"/>
      <c r="L904" s="142"/>
      <c r="M904" s="142"/>
      <c r="N904" s="142"/>
      <c r="O904" s="142"/>
      <c r="P904" s="142"/>
      <c r="Q904" s="142"/>
      <c r="R904" s="142"/>
      <c r="S904" s="142"/>
      <c r="T904" s="142"/>
      <c r="U904" s="142"/>
      <c r="V904" s="142"/>
      <c r="W904" s="142"/>
      <c r="X904" s="142"/>
      <c r="Y904" s="142"/>
      <c r="Z904" s="142"/>
    </row>
    <row r="905" spans="1:26" ht="12.75" customHeight="1" x14ac:dyDescent="0.2">
      <c r="A905" s="142"/>
      <c r="B905" s="142"/>
      <c r="C905" s="142"/>
      <c r="D905" s="142"/>
      <c r="E905" s="142"/>
      <c r="F905" s="142"/>
      <c r="G905" s="142"/>
      <c r="H905" s="142"/>
      <c r="I905" s="142"/>
      <c r="J905" s="142"/>
      <c r="K905" s="142"/>
      <c r="L905" s="142"/>
      <c r="M905" s="142"/>
      <c r="N905" s="142"/>
      <c r="O905" s="142"/>
      <c r="P905" s="142"/>
      <c r="Q905" s="142"/>
      <c r="R905" s="142"/>
      <c r="S905" s="142"/>
      <c r="T905" s="142"/>
      <c r="U905" s="142"/>
      <c r="V905" s="142"/>
      <c r="W905" s="142"/>
      <c r="X905" s="142"/>
      <c r="Y905" s="142"/>
      <c r="Z905" s="142"/>
    </row>
    <row r="906" spans="1:26" ht="12.75" customHeight="1" x14ac:dyDescent="0.2">
      <c r="A906" s="142"/>
      <c r="B906" s="142"/>
      <c r="C906" s="142"/>
      <c r="D906" s="142"/>
      <c r="E906" s="142"/>
      <c r="F906" s="142"/>
      <c r="G906" s="142"/>
      <c r="H906" s="142"/>
      <c r="I906" s="142"/>
      <c r="J906" s="142"/>
      <c r="K906" s="142"/>
      <c r="L906" s="142"/>
      <c r="M906" s="142"/>
      <c r="N906" s="142"/>
      <c r="O906" s="142"/>
      <c r="P906" s="142"/>
      <c r="Q906" s="142"/>
      <c r="R906" s="142"/>
      <c r="S906" s="142"/>
      <c r="T906" s="142"/>
      <c r="U906" s="142"/>
      <c r="V906" s="142"/>
      <c r="W906" s="142"/>
      <c r="X906" s="142"/>
      <c r="Y906" s="142"/>
      <c r="Z906" s="142"/>
    </row>
    <row r="907" spans="1:26" ht="12.75" customHeight="1" x14ac:dyDescent="0.2">
      <c r="A907" s="142"/>
      <c r="B907" s="142"/>
      <c r="C907" s="142"/>
      <c r="D907" s="142"/>
      <c r="E907" s="142"/>
      <c r="F907" s="142"/>
      <c r="G907" s="142"/>
      <c r="H907" s="142"/>
      <c r="I907" s="142"/>
      <c r="J907" s="142"/>
      <c r="K907" s="142"/>
      <c r="L907" s="142"/>
      <c r="M907" s="142"/>
      <c r="N907" s="142"/>
      <c r="O907" s="142"/>
      <c r="P907" s="142"/>
      <c r="Q907" s="142"/>
      <c r="R907" s="142"/>
      <c r="S907" s="142"/>
      <c r="T907" s="142"/>
      <c r="U907" s="142"/>
      <c r="V907" s="142"/>
      <c r="W907" s="142"/>
      <c r="X907" s="142"/>
      <c r="Y907" s="142"/>
      <c r="Z907" s="142"/>
    </row>
    <row r="908" spans="1:26" ht="12.75" customHeight="1" x14ac:dyDescent="0.2">
      <c r="A908" s="142"/>
      <c r="B908" s="142"/>
      <c r="C908" s="142"/>
      <c r="D908" s="142"/>
      <c r="E908" s="142"/>
      <c r="F908" s="142"/>
      <c r="G908" s="142"/>
      <c r="H908" s="142"/>
      <c r="I908" s="142"/>
      <c r="J908" s="142"/>
      <c r="K908" s="142"/>
      <c r="L908" s="142"/>
      <c r="M908" s="142"/>
      <c r="N908" s="142"/>
      <c r="O908" s="142"/>
      <c r="P908" s="142"/>
      <c r="Q908" s="142"/>
      <c r="R908" s="142"/>
      <c r="S908" s="142"/>
      <c r="T908" s="142"/>
      <c r="U908" s="142"/>
      <c r="V908" s="142"/>
      <c r="W908" s="142"/>
      <c r="X908" s="142"/>
      <c r="Y908" s="142"/>
      <c r="Z908" s="142"/>
    </row>
    <row r="909" spans="1:26" ht="12.75" customHeight="1" x14ac:dyDescent="0.2">
      <c r="A909" s="142"/>
      <c r="B909" s="142"/>
      <c r="C909" s="142"/>
      <c r="D909" s="142"/>
      <c r="E909" s="142"/>
      <c r="F909" s="142"/>
      <c r="G909" s="142"/>
      <c r="H909" s="142"/>
      <c r="I909" s="142"/>
      <c r="J909" s="142"/>
      <c r="K909" s="142"/>
      <c r="L909" s="142"/>
      <c r="M909" s="142"/>
      <c r="N909" s="142"/>
      <c r="O909" s="142"/>
      <c r="P909" s="142"/>
      <c r="Q909" s="142"/>
      <c r="R909" s="142"/>
      <c r="S909" s="142"/>
      <c r="T909" s="142"/>
      <c r="U909" s="142"/>
      <c r="V909" s="142"/>
      <c r="W909" s="142"/>
      <c r="X909" s="142"/>
      <c r="Y909" s="142"/>
      <c r="Z909" s="142"/>
    </row>
    <row r="910" spans="1:26" ht="12.75" customHeight="1" x14ac:dyDescent="0.2">
      <c r="A910" s="142"/>
      <c r="B910" s="142"/>
      <c r="C910" s="142"/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2"/>
      <c r="O910" s="142"/>
      <c r="P910" s="142"/>
      <c r="Q910" s="142"/>
      <c r="R910" s="142"/>
      <c r="S910" s="142"/>
      <c r="T910" s="142"/>
      <c r="U910" s="142"/>
      <c r="V910" s="142"/>
      <c r="W910" s="142"/>
      <c r="X910" s="142"/>
      <c r="Y910" s="142"/>
      <c r="Z910" s="142"/>
    </row>
    <row r="911" spans="1:26" ht="12.75" customHeight="1" x14ac:dyDescent="0.2">
      <c r="A911" s="142"/>
      <c r="B911" s="142"/>
      <c r="C911" s="142"/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2"/>
      <c r="O911" s="142"/>
      <c r="P911" s="142"/>
      <c r="Q911" s="142"/>
      <c r="R911" s="142"/>
      <c r="S911" s="142"/>
      <c r="T911" s="142"/>
      <c r="U911" s="142"/>
      <c r="V911" s="142"/>
      <c r="W911" s="142"/>
      <c r="X911" s="142"/>
      <c r="Y911" s="142"/>
      <c r="Z911" s="142"/>
    </row>
    <row r="912" spans="1:26" ht="12.75" customHeight="1" x14ac:dyDescent="0.2">
      <c r="A912" s="142"/>
      <c r="B912" s="142"/>
      <c r="C912" s="142"/>
      <c r="D912" s="142"/>
      <c r="E912" s="142"/>
      <c r="F912" s="142"/>
      <c r="G912" s="142"/>
      <c r="H912" s="142"/>
      <c r="I912" s="142"/>
      <c r="J912" s="142"/>
      <c r="K912" s="142"/>
      <c r="L912" s="142"/>
      <c r="M912" s="142"/>
      <c r="N912" s="142"/>
      <c r="O912" s="142"/>
      <c r="P912" s="142"/>
      <c r="Q912" s="142"/>
      <c r="R912" s="142"/>
      <c r="S912" s="142"/>
      <c r="T912" s="142"/>
      <c r="U912" s="142"/>
      <c r="V912" s="142"/>
      <c r="W912" s="142"/>
      <c r="X912" s="142"/>
      <c r="Y912" s="142"/>
      <c r="Z912" s="142"/>
    </row>
    <row r="913" spans="1:26" ht="12.75" customHeight="1" x14ac:dyDescent="0.2">
      <c r="A913" s="142"/>
      <c r="B913" s="142"/>
      <c r="C913" s="142"/>
      <c r="D913" s="142"/>
      <c r="E913" s="142"/>
      <c r="F913" s="142"/>
      <c r="G913" s="142"/>
      <c r="H913" s="142"/>
      <c r="I913" s="142"/>
      <c r="J913" s="142"/>
      <c r="K913" s="142"/>
      <c r="L913" s="142"/>
      <c r="M913" s="142"/>
      <c r="N913" s="142"/>
      <c r="O913" s="142"/>
      <c r="P913" s="142"/>
      <c r="Q913" s="142"/>
      <c r="R913" s="142"/>
      <c r="S913" s="142"/>
      <c r="T913" s="142"/>
      <c r="U913" s="142"/>
      <c r="V913" s="142"/>
      <c r="W913" s="142"/>
      <c r="X913" s="142"/>
      <c r="Y913" s="142"/>
      <c r="Z913" s="142"/>
    </row>
    <row r="914" spans="1:26" ht="12.75" customHeight="1" x14ac:dyDescent="0.2">
      <c r="A914" s="142"/>
      <c r="B914" s="142"/>
      <c r="C914" s="142"/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2"/>
      <c r="O914" s="142"/>
      <c r="P914" s="142"/>
      <c r="Q914" s="142"/>
      <c r="R914" s="142"/>
      <c r="S914" s="142"/>
      <c r="T914" s="142"/>
      <c r="U914" s="142"/>
      <c r="V914" s="142"/>
      <c r="W914" s="142"/>
      <c r="X914" s="142"/>
      <c r="Y914" s="142"/>
      <c r="Z914" s="142"/>
    </row>
    <row r="915" spans="1:26" ht="12.75" customHeight="1" x14ac:dyDescent="0.2">
      <c r="A915" s="142"/>
      <c r="B915" s="142"/>
      <c r="C915" s="142"/>
      <c r="D915" s="142"/>
      <c r="E915" s="142"/>
      <c r="F915" s="142"/>
      <c r="G915" s="142"/>
      <c r="H915" s="142"/>
      <c r="I915" s="142"/>
      <c r="J915" s="142"/>
      <c r="K915" s="142"/>
      <c r="L915" s="142"/>
      <c r="M915" s="142"/>
      <c r="N915" s="142"/>
      <c r="O915" s="142"/>
      <c r="P915" s="142"/>
      <c r="Q915" s="142"/>
      <c r="R915" s="142"/>
      <c r="S915" s="142"/>
      <c r="T915" s="142"/>
      <c r="U915" s="142"/>
      <c r="V915" s="142"/>
      <c r="W915" s="142"/>
      <c r="X915" s="142"/>
      <c r="Y915" s="142"/>
      <c r="Z915" s="142"/>
    </row>
    <row r="916" spans="1:26" ht="12.75" customHeight="1" x14ac:dyDescent="0.2">
      <c r="A916" s="142"/>
      <c r="B916" s="142"/>
      <c r="C916" s="142"/>
      <c r="D916" s="142"/>
      <c r="E916" s="142"/>
      <c r="F916" s="142"/>
      <c r="G916" s="142"/>
      <c r="H916" s="142"/>
      <c r="I916" s="142"/>
      <c r="J916" s="142"/>
      <c r="K916" s="142"/>
      <c r="L916" s="142"/>
      <c r="M916" s="142"/>
      <c r="N916" s="142"/>
      <c r="O916" s="142"/>
      <c r="P916" s="142"/>
      <c r="Q916" s="142"/>
      <c r="R916" s="142"/>
      <c r="S916" s="142"/>
      <c r="T916" s="142"/>
      <c r="U916" s="142"/>
      <c r="V916" s="142"/>
      <c r="W916" s="142"/>
      <c r="X916" s="142"/>
      <c r="Y916" s="142"/>
      <c r="Z916" s="142"/>
    </row>
    <row r="917" spans="1:26" ht="12.75" customHeight="1" x14ac:dyDescent="0.2">
      <c r="A917" s="142"/>
      <c r="B917" s="142"/>
      <c r="C917" s="142"/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2"/>
      <c r="O917" s="142"/>
      <c r="P917" s="142"/>
      <c r="Q917" s="142"/>
      <c r="R917" s="142"/>
      <c r="S917" s="142"/>
      <c r="T917" s="142"/>
      <c r="U917" s="142"/>
      <c r="V917" s="142"/>
      <c r="W917" s="142"/>
      <c r="X917" s="142"/>
      <c r="Y917" s="142"/>
      <c r="Z917" s="142"/>
    </row>
    <row r="918" spans="1:26" ht="12.75" customHeight="1" x14ac:dyDescent="0.2">
      <c r="A918" s="142"/>
      <c r="B918" s="142"/>
      <c r="C918" s="142"/>
      <c r="D918" s="142"/>
      <c r="E918" s="142"/>
      <c r="F918" s="142"/>
      <c r="G918" s="142"/>
      <c r="H918" s="142"/>
      <c r="I918" s="142"/>
      <c r="J918" s="142"/>
      <c r="K918" s="142"/>
      <c r="L918" s="142"/>
      <c r="M918" s="142"/>
      <c r="N918" s="142"/>
      <c r="O918" s="142"/>
      <c r="P918" s="142"/>
      <c r="Q918" s="142"/>
      <c r="R918" s="142"/>
      <c r="S918" s="142"/>
      <c r="T918" s="142"/>
      <c r="U918" s="142"/>
      <c r="V918" s="142"/>
      <c r="W918" s="142"/>
      <c r="X918" s="142"/>
      <c r="Y918" s="142"/>
      <c r="Z918" s="142"/>
    </row>
    <row r="919" spans="1:26" ht="12.75" customHeight="1" x14ac:dyDescent="0.2">
      <c r="A919" s="142"/>
      <c r="B919" s="142"/>
      <c r="C919" s="142"/>
      <c r="D919" s="142"/>
      <c r="E919" s="142"/>
      <c r="F919" s="142"/>
      <c r="G919" s="142"/>
      <c r="H919" s="142"/>
      <c r="I919" s="142"/>
      <c r="J919" s="142"/>
      <c r="K919" s="142"/>
      <c r="L919" s="142"/>
      <c r="M919" s="142"/>
      <c r="N919" s="142"/>
      <c r="O919" s="142"/>
      <c r="P919" s="142"/>
      <c r="Q919" s="142"/>
      <c r="R919" s="142"/>
      <c r="S919" s="142"/>
      <c r="T919" s="142"/>
      <c r="U919" s="142"/>
      <c r="V919" s="142"/>
      <c r="W919" s="142"/>
      <c r="X919" s="142"/>
      <c r="Y919" s="142"/>
      <c r="Z919" s="142"/>
    </row>
    <row r="920" spans="1:26" ht="12.75" customHeight="1" x14ac:dyDescent="0.2">
      <c r="A920" s="142"/>
      <c r="B920" s="142"/>
      <c r="C920" s="142"/>
      <c r="D920" s="142"/>
      <c r="E920" s="142"/>
      <c r="F920" s="142"/>
      <c r="G920" s="142"/>
      <c r="H920" s="142"/>
      <c r="I920" s="142"/>
      <c r="J920" s="142"/>
      <c r="K920" s="142"/>
      <c r="L920" s="142"/>
      <c r="M920" s="142"/>
      <c r="N920" s="142"/>
      <c r="O920" s="142"/>
      <c r="P920" s="142"/>
      <c r="Q920" s="142"/>
      <c r="R920" s="142"/>
      <c r="S920" s="142"/>
      <c r="T920" s="142"/>
      <c r="U920" s="142"/>
      <c r="V920" s="142"/>
      <c r="W920" s="142"/>
      <c r="X920" s="142"/>
      <c r="Y920" s="142"/>
      <c r="Z920" s="142"/>
    </row>
    <row r="921" spans="1:26" ht="12.75" customHeight="1" x14ac:dyDescent="0.2">
      <c r="A921" s="142"/>
      <c r="B921" s="142"/>
      <c r="C921" s="142"/>
      <c r="D921" s="142"/>
      <c r="E921" s="142"/>
      <c r="F921" s="142"/>
      <c r="G921" s="142"/>
      <c r="H921" s="142"/>
      <c r="I921" s="142"/>
      <c r="J921" s="142"/>
      <c r="K921" s="142"/>
      <c r="L921" s="142"/>
      <c r="M921" s="142"/>
      <c r="N921" s="142"/>
      <c r="O921" s="142"/>
      <c r="P921" s="142"/>
      <c r="Q921" s="142"/>
      <c r="R921" s="142"/>
      <c r="S921" s="142"/>
      <c r="T921" s="142"/>
      <c r="U921" s="142"/>
      <c r="V921" s="142"/>
      <c r="W921" s="142"/>
      <c r="X921" s="142"/>
      <c r="Y921" s="142"/>
      <c r="Z921" s="142"/>
    </row>
    <row r="922" spans="1:26" ht="12.75" customHeight="1" x14ac:dyDescent="0.2">
      <c r="A922" s="142"/>
      <c r="B922" s="142"/>
      <c r="C922" s="142"/>
      <c r="D922" s="142"/>
      <c r="E922" s="142"/>
      <c r="F922" s="142"/>
      <c r="G922" s="142"/>
      <c r="H922" s="142"/>
      <c r="I922" s="142"/>
      <c r="J922" s="142"/>
      <c r="K922" s="142"/>
      <c r="L922" s="142"/>
      <c r="M922" s="142"/>
      <c r="N922" s="142"/>
      <c r="O922" s="142"/>
      <c r="P922" s="142"/>
      <c r="Q922" s="142"/>
      <c r="R922" s="142"/>
      <c r="S922" s="142"/>
      <c r="T922" s="142"/>
      <c r="U922" s="142"/>
      <c r="V922" s="142"/>
      <c r="W922" s="142"/>
      <c r="X922" s="142"/>
      <c r="Y922" s="142"/>
      <c r="Z922" s="142"/>
    </row>
    <row r="923" spans="1:26" ht="12.75" customHeight="1" x14ac:dyDescent="0.2">
      <c r="A923" s="142"/>
      <c r="B923" s="142"/>
      <c r="C923" s="142"/>
      <c r="D923" s="142"/>
      <c r="E923" s="142"/>
      <c r="F923" s="142"/>
      <c r="G923" s="142"/>
      <c r="H923" s="142"/>
      <c r="I923" s="142"/>
      <c r="J923" s="142"/>
      <c r="K923" s="142"/>
      <c r="L923" s="142"/>
      <c r="M923" s="142"/>
      <c r="N923" s="142"/>
      <c r="O923" s="142"/>
      <c r="P923" s="142"/>
      <c r="Q923" s="142"/>
      <c r="R923" s="142"/>
      <c r="S923" s="142"/>
      <c r="T923" s="142"/>
      <c r="U923" s="142"/>
      <c r="V923" s="142"/>
      <c r="W923" s="142"/>
      <c r="X923" s="142"/>
      <c r="Y923" s="142"/>
      <c r="Z923" s="142"/>
    </row>
    <row r="924" spans="1:26" ht="12.75" customHeight="1" x14ac:dyDescent="0.2">
      <c r="A924" s="142"/>
      <c r="B924" s="142"/>
      <c r="C924" s="142"/>
      <c r="D924" s="142"/>
      <c r="E924" s="142"/>
      <c r="F924" s="142"/>
      <c r="G924" s="142"/>
      <c r="H924" s="142"/>
      <c r="I924" s="142"/>
      <c r="J924" s="142"/>
      <c r="K924" s="142"/>
      <c r="L924" s="142"/>
      <c r="M924" s="142"/>
      <c r="N924" s="142"/>
      <c r="O924" s="142"/>
      <c r="P924" s="142"/>
      <c r="Q924" s="142"/>
      <c r="R924" s="142"/>
      <c r="S924" s="142"/>
      <c r="T924" s="142"/>
      <c r="U924" s="142"/>
      <c r="V924" s="142"/>
      <c r="W924" s="142"/>
      <c r="X924" s="142"/>
      <c r="Y924" s="142"/>
      <c r="Z924" s="142"/>
    </row>
    <row r="925" spans="1:26" ht="12.75" customHeight="1" x14ac:dyDescent="0.2">
      <c r="A925" s="142"/>
      <c r="B925" s="142"/>
      <c r="C925" s="142"/>
      <c r="D925" s="142"/>
      <c r="E925" s="142"/>
      <c r="F925" s="142"/>
      <c r="G925" s="142"/>
      <c r="H925" s="142"/>
      <c r="I925" s="142"/>
      <c r="J925" s="142"/>
      <c r="K925" s="142"/>
      <c r="L925" s="142"/>
      <c r="M925" s="142"/>
      <c r="N925" s="142"/>
      <c r="O925" s="142"/>
      <c r="P925" s="142"/>
      <c r="Q925" s="142"/>
      <c r="R925" s="142"/>
      <c r="S925" s="142"/>
      <c r="T925" s="142"/>
      <c r="U925" s="142"/>
      <c r="V925" s="142"/>
      <c r="W925" s="142"/>
      <c r="X925" s="142"/>
      <c r="Y925" s="142"/>
      <c r="Z925" s="142"/>
    </row>
    <row r="926" spans="1:26" ht="12.75" customHeight="1" x14ac:dyDescent="0.2">
      <c r="A926" s="142"/>
      <c r="B926" s="142"/>
      <c r="C926" s="142"/>
      <c r="D926" s="142"/>
      <c r="E926" s="142"/>
      <c r="F926" s="142"/>
      <c r="G926" s="142"/>
      <c r="H926" s="142"/>
      <c r="I926" s="142"/>
      <c r="J926" s="142"/>
      <c r="K926" s="142"/>
      <c r="L926" s="142"/>
      <c r="M926" s="142"/>
      <c r="N926" s="142"/>
      <c r="O926" s="142"/>
      <c r="P926" s="142"/>
      <c r="Q926" s="142"/>
      <c r="R926" s="142"/>
      <c r="S926" s="142"/>
      <c r="T926" s="142"/>
      <c r="U926" s="142"/>
      <c r="V926" s="142"/>
      <c r="W926" s="142"/>
      <c r="X926" s="142"/>
      <c r="Y926" s="142"/>
      <c r="Z926" s="142"/>
    </row>
    <row r="927" spans="1:26" ht="12.75" customHeight="1" x14ac:dyDescent="0.2">
      <c r="A927" s="142"/>
      <c r="B927" s="142"/>
      <c r="C927" s="142"/>
      <c r="D927" s="142"/>
      <c r="E927" s="142"/>
      <c r="F927" s="142"/>
      <c r="G927" s="142"/>
      <c r="H927" s="142"/>
      <c r="I927" s="142"/>
      <c r="J927" s="142"/>
      <c r="K927" s="142"/>
      <c r="L927" s="142"/>
      <c r="M927" s="142"/>
      <c r="N927" s="142"/>
      <c r="O927" s="142"/>
      <c r="P927" s="142"/>
      <c r="Q927" s="142"/>
      <c r="R927" s="142"/>
      <c r="S927" s="142"/>
      <c r="T927" s="142"/>
      <c r="U927" s="142"/>
      <c r="V927" s="142"/>
      <c r="W927" s="142"/>
      <c r="X927" s="142"/>
      <c r="Y927" s="142"/>
      <c r="Z927" s="142"/>
    </row>
    <row r="928" spans="1:26" ht="12.75" customHeight="1" x14ac:dyDescent="0.2">
      <c r="A928" s="142"/>
      <c r="B928" s="142"/>
      <c r="C928" s="142"/>
      <c r="D928" s="142"/>
      <c r="E928" s="142"/>
      <c r="F928" s="142"/>
      <c r="G928" s="142"/>
      <c r="H928" s="142"/>
      <c r="I928" s="142"/>
      <c r="J928" s="142"/>
      <c r="K928" s="142"/>
      <c r="L928" s="142"/>
      <c r="M928" s="142"/>
      <c r="N928" s="142"/>
      <c r="O928" s="142"/>
      <c r="P928" s="142"/>
      <c r="Q928" s="142"/>
      <c r="R928" s="142"/>
      <c r="S928" s="142"/>
      <c r="T928" s="142"/>
      <c r="U928" s="142"/>
      <c r="V928" s="142"/>
      <c r="W928" s="142"/>
      <c r="X928" s="142"/>
      <c r="Y928" s="142"/>
      <c r="Z928" s="142"/>
    </row>
    <row r="929" spans="1:26" ht="12.75" customHeight="1" x14ac:dyDescent="0.2">
      <c r="A929" s="142"/>
      <c r="B929" s="142"/>
      <c r="C929" s="142"/>
      <c r="D929" s="142"/>
      <c r="E929" s="142"/>
      <c r="F929" s="142"/>
      <c r="G929" s="142"/>
      <c r="H929" s="142"/>
      <c r="I929" s="142"/>
      <c r="J929" s="142"/>
      <c r="K929" s="142"/>
      <c r="L929" s="142"/>
      <c r="M929" s="142"/>
      <c r="N929" s="142"/>
      <c r="O929" s="142"/>
      <c r="P929" s="142"/>
      <c r="Q929" s="142"/>
      <c r="R929" s="142"/>
      <c r="S929" s="142"/>
      <c r="T929" s="142"/>
      <c r="U929" s="142"/>
      <c r="V929" s="142"/>
      <c r="W929" s="142"/>
      <c r="X929" s="142"/>
      <c r="Y929" s="142"/>
      <c r="Z929" s="142"/>
    </row>
    <row r="930" spans="1:26" ht="12.75" customHeight="1" x14ac:dyDescent="0.2">
      <c r="A930" s="142"/>
      <c r="B930" s="142"/>
      <c r="C930" s="142"/>
      <c r="D930" s="142"/>
      <c r="E930" s="142"/>
      <c r="F930" s="142"/>
      <c r="G930" s="142"/>
      <c r="H930" s="142"/>
      <c r="I930" s="142"/>
      <c r="J930" s="142"/>
      <c r="K930" s="142"/>
      <c r="L930" s="142"/>
      <c r="M930" s="142"/>
      <c r="N930" s="142"/>
      <c r="O930" s="142"/>
      <c r="P930" s="142"/>
      <c r="Q930" s="142"/>
      <c r="R930" s="142"/>
      <c r="S930" s="142"/>
      <c r="T930" s="142"/>
      <c r="U930" s="142"/>
      <c r="V930" s="142"/>
      <c r="W930" s="142"/>
      <c r="X930" s="142"/>
      <c r="Y930" s="142"/>
      <c r="Z930" s="142"/>
    </row>
    <row r="931" spans="1:26" ht="12.75" customHeight="1" x14ac:dyDescent="0.2">
      <c r="A931" s="142"/>
      <c r="B931" s="142"/>
      <c r="C931" s="142"/>
      <c r="D931" s="142"/>
      <c r="E931" s="142"/>
      <c r="F931" s="142"/>
      <c r="G931" s="142"/>
      <c r="H931" s="142"/>
      <c r="I931" s="142"/>
      <c r="J931" s="142"/>
      <c r="K931" s="142"/>
      <c r="L931" s="142"/>
      <c r="M931" s="142"/>
      <c r="N931" s="142"/>
      <c r="O931" s="142"/>
      <c r="P931" s="142"/>
      <c r="Q931" s="142"/>
      <c r="R931" s="142"/>
      <c r="S931" s="142"/>
      <c r="T931" s="142"/>
      <c r="U931" s="142"/>
      <c r="V931" s="142"/>
      <c r="W931" s="142"/>
      <c r="X931" s="142"/>
      <c r="Y931" s="142"/>
      <c r="Z931" s="142"/>
    </row>
    <row r="932" spans="1:26" ht="12.75" customHeight="1" x14ac:dyDescent="0.2">
      <c r="A932" s="142"/>
      <c r="B932" s="142"/>
      <c r="C932" s="142"/>
      <c r="D932" s="142"/>
      <c r="E932" s="142"/>
      <c r="F932" s="142"/>
      <c r="G932" s="142"/>
      <c r="H932" s="142"/>
      <c r="I932" s="142"/>
      <c r="J932" s="142"/>
      <c r="K932" s="142"/>
      <c r="L932" s="142"/>
      <c r="M932" s="142"/>
      <c r="N932" s="142"/>
      <c r="O932" s="142"/>
      <c r="P932" s="142"/>
      <c r="Q932" s="142"/>
      <c r="R932" s="142"/>
      <c r="S932" s="142"/>
      <c r="T932" s="142"/>
      <c r="U932" s="142"/>
      <c r="V932" s="142"/>
      <c r="W932" s="142"/>
      <c r="X932" s="142"/>
      <c r="Y932" s="142"/>
      <c r="Z932" s="142"/>
    </row>
    <row r="933" spans="1:26" ht="12.75" customHeight="1" x14ac:dyDescent="0.2">
      <c r="A933" s="142"/>
      <c r="B933" s="142"/>
      <c r="C933" s="142"/>
      <c r="D933" s="142"/>
      <c r="E933" s="142"/>
      <c r="F933" s="142"/>
      <c r="G933" s="142"/>
      <c r="H933" s="142"/>
      <c r="I933" s="142"/>
      <c r="J933" s="142"/>
      <c r="K933" s="142"/>
      <c r="L933" s="142"/>
      <c r="M933" s="142"/>
      <c r="N933" s="142"/>
      <c r="O933" s="142"/>
      <c r="P933" s="142"/>
      <c r="Q933" s="142"/>
      <c r="R933" s="142"/>
      <c r="S933" s="142"/>
      <c r="T933" s="142"/>
      <c r="U933" s="142"/>
      <c r="V933" s="142"/>
      <c r="W933" s="142"/>
      <c r="X933" s="142"/>
      <c r="Y933" s="142"/>
      <c r="Z933" s="142"/>
    </row>
    <row r="934" spans="1:26" ht="12.75" customHeight="1" x14ac:dyDescent="0.2">
      <c r="A934" s="142"/>
      <c r="B934" s="142"/>
      <c r="C934" s="142"/>
      <c r="D934" s="142"/>
      <c r="E934" s="142"/>
      <c r="F934" s="142"/>
      <c r="G934" s="142"/>
      <c r="H934" s="142"/>
      <c r="I934" s="142"/>
      <c r="J934" s="142"/>
      <c r="K934" s="142"/>
      <c r="L934" s="142"/>
      <c r="M934" s="142"/>
      <c r="N934" s="142"/>
      <c r="O934" s="142"/>
      <c r="P934" s="142"/>
      <c r="Q934" s="142"/>
      <c r="R934" s="142"/>
      <c r="S934" s="142"/>
      <c r="T934" s="142"/>
      <c r="U934" s="142"/>
      <c r="V934" s="142"/>
      <c r="W934" s="142"/>
      <c r="X934" s="142"/>
      <c r="Y934" s="142"/>
      <c r="Z934" s="142"/>
    </row>
    <row r="935" spans="1:26" ht="12.75" customHeight="1" x14ac:dyDescent="0.2">
      <c r="A935" s="142"/>
      <c r="B935" s="142"/>
      <c r="C935" s="142"/>
      <c r="D935" s="142"/>
      <c r="E935" s="142"/>
      <c r="F935" s="142"/>
      <c r="G935" s="142"/>
      <c r="H935" s="142"/>
      <c r="I935" s="142"/>
      <c r="J935" s="142"/>
      <c r="K935" s="142"/>
      <c r="L935" s="142"/>
      <c r="M935" s="142"/>
      <c r="N935" s="142"/>
      <c r="O935" s="142"/>
      <c r="P935" s="142"/>
      <c r="Q935" s="142"/>
      <c r="R935" s="142"/>
      <c r="S935" s="142"/>
      <c r="T935" s="142"/>
      <c r="U935" s="142"/>
      <c r="V935" s="142"/>
      <c r="W935" s="142"/>
      <c r="X935" s="142"/>
      <c r="Y935" s="142"/>
      <c r="Z935" s="142"/>
    </row>
    <row r="936" spans="1:26" ht="12.75" customHeight="1" x14ac:dyDescent="0.2">
      <c r="A936" s="142"/>
      <c r="B936" s="142"/>
      <c r="C936" s="142"/>
      <c r="D936" s="142"/>
      <c r="E936" s="142"/>
      <c r="F936" s="142"/>
      <c r="G936" s="142"/>
      <c r="H936" s="142"/>
      <c r="I936" s="142"/>
      <c r="J936" s="142"/>
      <c r="K936" s="142"/>
      <c r="L936" s="142"/>
      <c r="M936" s="142"/>
      <c r="N936" s="142"/>
      <c r="O936" s="142"/>
      <c r="P936" s="142"/>
      <c r="Q936" s="142"/>
      <c r="R936" s="142"/>
      <c r="S936" s="142"/>
      <c r="T936" s="142"/>
      <c r="U936" s="142"/>
      <c r="V936" s="142"/>
      <c r="W936" s="142"/>
      <c r="X936" s="142"/>
      <c r="Y936" s="142"/>
      <c r="Z936" s="142"/>
    </row>
    <row r="937" spans="1:26" ht="12.75" customHeight="1" x14ac:dyDescent="0.2">
      <c r="A937" s="142"/>
      <c r="B937" s="142"/>
      <c r="C937" s="142"/>
      <c r="D937" s="142"/>
      <c r="E937" s="142"/>
      <c r="F937" s="142"/>
      <c r="G937" s="142"/>
      <c r="H937" s="142"/>
      <c r="I937" s="142"/>
      <c r="J937" s="142"/>
      <c r="K937" s="142"/>
      <c r="L937" s="142"/>
      <c r="M937" s="142"/>
      <c r="N937" s="142"/>
      <c r="O937" s="142"/>
      <c r="P937" s="142"/>
      <c r="Q937" s="142"/>
      <c r="R937" s="142"/>
      <c r="S937" s="142"/>
      <c r="T937" s="142"/>
      <c r="U937" s="142"/>
      <c r="V937" s="142"/>
      <c r="W937" s="142"/>
      <c r="X937" s="142"/>
      <c r="Y937" s="142"/>
      <c r="Z937" s="142"/>
    </row>
    <row r="938" spans="1:26" ht="12.75" customHeight="1" x14ac:dyDescent="0.2">
      <c r="A938" s="142"/>
      <c r="B938" s="142"/>
      <c r="C938" s="142"/>
      <c r="D938" s="142"/>
      <c r="E938" s="142"/>
      <c r="F938" s="142"/>
      <c r="G938" s="142"/>
      <c r="H938" s="142"/>
      <c r="I938" s="142"/>
      <c r="J938" s="142"/>
      <c r="K938" s="142"/>
      <c r="L938" s="142"/>
      <c r="M938" s="142"/>
      <c r="N938" s="142"/>
      <c r="O938" s="142"/>
      <c r="P938" s="142"/>
      <c r="Q938" s="142"/>
      <c r="R938" s="142"/>
      <c r="S938" s="142"/>
      <c r="T938" s="142"/>
      <c r="U938" s="142"/>
      <c r="V938" s="142"/>
      <c r="W938" s="142"/>
      <c r="X938" s="142"/>
      <c r="Y938" s="142"/>
      <c r="Z938" s="142"/>
    </row>
    <row r="939" spans="1:26" ht="12.75" customHeight="1" x14ac:dyDescent="0.2">
      <c r="A939" s="142"/>
      <c r="B939" s="142"/>
      <c r="C939" s="142"/>
      <c r="D939" s="142"/>
      <c r="E939" s="142"/>
      <c r="F939" s="142"/>
      <c r="G939" s="142"/>
      <c r="H939" s="142"/>
      <c r="I939" s="142"/>
      <c r="J939" s="142"/>
      <c r="K939" s="142"/>
      <c r="L939" s="142"/>
      <c r="M939" s="142"/>
      <c r="N939" s="142"/>
      <c r="O939" s="142"/>
      <c r="P939" s="142"/>
      <c r="Q939" s="142"/>
      <c r="R939" s="142"/>
      <c r="S939" s="142"/>
      <c r="T939" s="142"/>
      <c r="U939" s="142"/>
      <c r="V939" s="142"/>
      <c r="W939" s="142"/>
      <c r="X939" s="142"/>
      <c r="Y939" s="142"/>
      <c r="Z939" s="142"/>
    </row>
    <row r="940" spans="1:26" ht="12.75" customHeight="1" x14ac:dyDescent="0.2">
      <c r="A940" s="142"/>
      <c r="B940" s="142"/>
      <c r="C940" s="142"/>
      <c r="D940" s="142"/>
      <c r="E940" s="142"/>
      <c r="F940" s="142"/>
      <c r="G940" s="142"/>
      <c r="H940" s="142"/>
      <c r="I940" s="142"/>
      <c r="J940" s="142"/>
      <c r="K940" s="142"/>
      <c r="L940" s="142"/>
      <c r="M940" s="142"/>
      <c r="N940" s="142"/>
      <c r="O940" s="142"/>
      <c r="P940" s="142"/>
      <c r="Q940" s="142"/>
      <c r="R940" s="142"/>
      <c r="S940" s="142"/>
      <c r="T940" s="142"/>
      <c r="U940" s="142"/>
      <c r="V940" s="142"/>
      <c r="W940" s="142"/>
      <c r="X940" s="142"/>
      <c r="Y940" s="142"/>
      <c r="Z940" s="142"/>
    </row>
    <row r="941" spans="1:26" ht="12.75" customHeight="1" x14ac:dyDescent="0.2">
      <c r="A941" s="142"/>
      <c r="B941" s="142"/>
      <c r="C941" s="142"/>
      <c r="D941" s="142"/>
      <c r="E941" s="142"/>
      <c r="F941" s="142"/>
      <c r="G941" s="142"/>
      <c r="H941" s="142"/>
      <c r="I941" s="142"/>
      <c r="J941" s="142"/>
      <c r="K941" s="142"/>
      <c r="L941" s="142"/>
      <c r="M941" s="142"/>
      <c r="N941" s="142"/>
      <c r="O941" s="142"/>
      <c r="P941" s="142"/>
      <c r="Q941" s="142"/>
      <c r="R941" s="142"/>
      <c r="S941" s="142"/>
      <c r="T941" s="142"/>
      <c r="U941" s="142"/>
      <c r="V941" s="142"/>
      <c r="W941" s="142"/>
      <c r="X941" s="142"/>
      <c r="Y941" s="142"/>
      <c r="Z941" s="142"/>
    </row>
    <row r="942" spans="1:26" ht="12.75" customHeight="1" x14ac:dyDescent="0.2">
      <c r="A942" s="142"/>
      <c r="B942" s="142"/>
      <c r="C942" s="142"/>
      <c r="D942" s="142"/>
      <c r="E942" s="142"/>
      <c r="F942" s="142"/>
      <c r="G942" s="142"/>
      <c r="H942" s="142"/>
      <c r="I942" s="142"/>
      <c r="J942" s="142"/>
      <c r="K942" s="142"/>
      <c r="L942" s="142"/>
      <c r="M942" s="142"/>
      <c r="N942" s="142"/>
      <c r="O942" s="142"/>
      <c r="P942" s="142"/>
      <c r="Q942" s="142"/>
      <c r="R942" s="142"/>
      <c r="S942" s="142"/>
      <c r="T942" s="142"/>
      <c r="U942" s="142"/>
      <c r="V942" s="142"/>
      <c r="W942" s="142"/>
      <c r="X942" s="142"/>
      <c r="Y942" s="142"/>
      <c r="Z942" s="142"/>
    </row>
    <row r="943" spans="1:26" ht="12.75" customHeight="1" x14ac:dyDescent="0.2">
      <c r="A943" s="142"/>
      <c r="B943" s="142"/>
      <c r="C943" s="142"/>
      <c r="D943" s="142"/>
      <c r="E943" s="142"/>
      <c r="F943" s="142"/>
      <c r="G943" s="142"/>
      <c r="H943" s="142"/>
      <c r="I943" s="142"/>
      <c r="J943" s="142"/>
      <c r="K943" s="142"/>
      <c r="L943" s="142"/>
      <c r="M943" s="142"/>
      <c r="N943" s="142"/>
      <c r="O943" s="142"/>
      <c r="P943" s="142"/>
      <c r="Q943" s="142"/>
      <c r="R943" s="142"/>
      <c r="S943" s="142"/>
      <c r="T943" s="142"/>
      <c r="U943" s="142"/>
      <c r="V943" s="142"/>
      <c r="W943" s="142"/>
      <c r="X943" s="142"/>
      <c r="Y943" s="142"/>
      <c r="Z943" s="142"/>
    </row>
    <row r="944" spans="1:26" ht="12.75" customHeight="1" x14ac:dyDescent="0.2">
      <c r="A944" s="142"/>
      <c r="B944" s="142"/>
      <c r="C944" s="142"/>
      <c r="D944" s="142"/>
      <c r="E944" s="142"/>
      <c r="F944" s="142"/>
      <c r="G944" s="142"/>
      <c r="H944" s="142"/>
      <c r="I944" s="142"/>
      <c r="J944" s="142"/>
      <c r="K944" s="142"/>
      <c r="L944" s="142"/>
      <c r="M944" s="142"/>
      <c r="N944" s="142"/>
      <c r="O944" s="142"/>
      <c r="P944" s="142"/>
      <c r="Q944" s="142"/>
      <c r="R944" s="142"/>
      <c r="S944" s="142"/>
      <c r="T944" s="142"/>
      <c r="U944" s="142"/>
      <c r="V944" s="142"/>
      <c r="W944" s="142"/>
      <c r="X944" s="142"/>
      <c r="Y944" s="142"/>
      <c r="Z944" s="142"/>
    </row>
    <row r="945" spans="1:26" ht="12.75" customHeight="1" x14ac:dyDescent="0.2">
      <c r="A945" s="142"/>
      <c r="B945" s="142"/>
      <c r="C945" s="142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2"/>
      <c r="O945" s="142"/>
      <c r="P945" s="142"/>
      <c r="Q945" s="142"/>
      <c r="R945" s="142"/>
      <c r="S945" s="142"/>
      <c r="T945" s="142"/>
      <c r="U945" s="142"/>
      <c r="V945" s="142"/>
      <c r="W945" s="142"/>
      <c r="X945" s="142"/>
      <c r="Y945" s="142"/>
      <c r="Z945" s="142"/>
    </row>
    <row r="946" spans="1:26" ht="12.75" customHeight="1" x14ac:dyDescent="0.2">
      <c r="A946" s="142"/>
      <c r="B946" s="142"/>
      <c r="C946" s="142"/>
      <c r="D946" s="142"/>
      <c r="E946" s="142"/>
      <c r="F946" s="142"/>
      <c r="G946" s="142"/>
      <c r="H946" s="142"/>
      <c r="I946" s="142"/>
      <c r="J946" s="142"/>
      <c r="K946" s="142"/>
      <c r="L946" s="142"/>
      <c r="M946" s="142"/>
      <c r="N946" s="142"/>
      <c r="O946" s="142"/>
      <c r="P946" s="142"/>
      <c r="Q946" s="142"/>
      <c r="R946" s="142"/>
      <c r="S946" s="142"/>
      <c r="T946" s="142"/>
      <c r="U946" s="142"/>
      <c r="V946" s="142"/>
      <c r="W946" s="142"/>
      <c r="X946" s="142"/>
      <c r="Y946" s="142"/>
      <c r="Z946" s="142"/>
    </row>
    <row r="947" spans="1:26" ht="12.75" customHeight="1" x14ac:dyDescent="0.2">
      <c r="A947" s="142"/>
      <c r="B947" s="142"/>
      <c r="C947" s="142"/>
      <c r="D947" s="142"/>
      <c r="E947" s="142"/>
      <c r="F947" s="142"/>
      <c r="G947" s="142"/>
      <c r="H947" s="142"/>
      <c r="I947" s="142"/>
      <c r="J947" s="142"/>
      <c r="K947" s="142"/>
      <c r="L947" s="142"/>
      <c r="M947" s="142"/>
      <c r="N947" s="142"/>
      <c r="O947" s="142"/>
      <c r="P947" s="142"/>
      <c r="Q947" s="142"/>
      <c r="R947" s="142"/>
      <c r="S947" s="142"/>
      <c r="T947" s="142"/>
      <c r="U947" s="142"/>
      <c r="V947" s="142"/>
      <c r="W947" s="142"/>
      <c r="X947" s="142"/>
      <c r="Y947" s="142"/>
      <c r="Z947" s="142"/>
    </row>
    <row r="948" spans="1:26" ht="12.75" customHeight="1" x14ac:dyDescent="0.2">
      <c r="A948" s="142"/>
      <c r="B948" s="142"/>
      <c r="C948" s="142"/>
      <c r="D948" s="142"/>
      <c r="E948" s="142"/>
      <c r="F948" s="142"/>
      <c r="G948" s="142"/>
      <c r="H948" s="142"/>
      <c r="I948" s="142"/>
      <c r="J948" s="142"/>
      <c r="K948" s="142"/>
      <c r="L948" s="142"/>
      <c r="M948" s="142"/>
      <c r="N948" s="142"/>
      <c r="O948" s="142"/>
      <c r="P948" s="142"/>
      <c r="Q948" s="142"/>
      <c r="R948" s="142"/>
      <c r="S948" s="142"/>
      <c r="T948" s="142"/>
      <c r="U948" s="142"/>
      <c r="V948" s="142"/>
      <c r="W948" s="142"/>
      <c r="X948" s="142"/>
      <c r="Y948" s="142"/>
      <c r="Z948" s="142"/>
    </row>
    <row r="949" spans="1:26" ht="12.75" customHeight="1" x14ac:dyDescent="0.2">
      <c r="A949" s="142"/>
      <c r="B949" s="142"/>
      <c r="C949" s="142"/>
      <c r="D949" s="142"/>
      <c r="E949" s="142"/>
      <c r="F949" s="142"/>
      <c r="G949" s="142"/>
      <c r="H949" s="142"/>
      <c r="I949" s="142"/>
      <c r="J949" s="142"/>
      <c r="K949" s="142"/>
      <c r="L949" s="142"/>
      <c r="M949" s="142"/>
      <c r="N949" s="142"/>
      <c r="O949" s="142"/>
      <c r="P949" s="142"/>
      <c r="Q949" s="142"/>
      <c r="R949" s="142"/>
      <c r="S949" s="142"/>
      <c r="T949" s="142"/>
      <c r="U949" s="142"/>
      <c r="V949" s="142"/>
      <c r="W949" s="142"/>
      <c r="X949" s="142"/>
      <c r="Y949" s="142"/>
      <c r="Z949" s="142"/>
    </row>
    <row r="950" spans="1:26" ht="12.75" customHeight="1" x14ac:dyDescent="0.2">
      <c r="A950" s="142"/>
      <c r="B950" s="142"/>
      <c r="C950" s="142"/>
      <c r="D950" s="142"/>
      <c r="E950" s="142"/>
      <c r="F950" s="142"/>
      <c r="G950" s="142"/>
      <c r="H950" s="142"/>
      <c r="I950" s="142"/>
      <c r="J950" s="142"/>
      <c r="K950" s="142"/>
      <c r="L950" s="142"/>
      <c r="M950" s="142"/>
      <c r="N950" s="142"/>
      <c r="O950" s="142"/>
      <c r="P950" s="142"/>
      <c r="Q950" s="142"/>
      <c r="R950" s="142"/>
      <c r="S950" s="142"/>
      <c r="T950" s="142"/>
      <c r="U950" s="142"/>
      <c r="V950" s="142"/>
      <c r="W950" s="142"/>
      <c r="X950" s="142"/>
      <c r="Y950" s="142"/>
      <c r="Z950" s="142"/>
    </row>
    <row r="951" spans="1:26" ht="12.75" customHeight="1" x14ac:dyDescent="0.2">
      <c r="A951" s="142"/>
      <c r="B951" s="142"/>
      <c r="C951" s="142"/>
      <c r="D951" s="142"/>
      <c r="E951" s="142"/>
      <c r="F951" s="142"/>
      <c r="G951" s="142"/>
      <c r="H951" s="142"/>
      <c r="I951" s="142"/>
      <c r="J951" s="142"/>
      <c r="K951" s="142"/>
      <c r="L951" s="142"/>
      <c r="M951" s="142"/>
      <c r="N951" s="142"/>
      <c r="O951" s="142"/>
      <c r="P951" s="142"/>
      <c r="Q951" s="142"/>
      <c r="R951" s="142"/>
      <c r="S951" s="142"/>
      <c r="T951" s="142"/>
      <c r="U951" s="142"/>
      <c r="V951" s="142"/>
      <c r="W951" s="142"/>
      <c r="X951" s="142"/>
      <c r="Y951" s="142"/>
      <c r="Z951" s="142"/>
    </row>
    <row r="952" spans="1:26" ht="12.75" customHeight="1" x14ac:dyDescent="0.2">
      <c r="A952" s="142"/>
      <c r="B952" s="142"/>
      <c r="C952" s="142"/>
      <c r="D952" s="142"/>
      <c r="E952" s="142"/>
      <c r="F952" s="142"/>
      <c r="G952" s="142"/>
      <c r="H952" s="142"/>
      <c r="I952" s="142"/>
      <c r="J952" s="142"/>
      <c r="K952" s="142"/>
      <c r="L952" s="142"/>
      <c r="M952" s="142"/>
      <c r="N952" s="142"/>
      <c r="O952" s="142"/>
      <c r="P952" s="142"/>
      <c r="Q952" s="142"/>
      <c r="R952" s="142"/>
      <c r="S952" s="142"/>
      <c r="T952" s="142"/>
      <c r="U952" s="142"/>
      <c r="V952" s="142"/>
      <c r="W952" s="142"/>
      <c r="X952" s="142"/>
      <c r="Y952" s="142"/>
      <c r="Z952" s="142"/>
    </row>
    <row r="953" spans="1:26" ht="12.75" customHeight="1" x14ac:dyDescent="0.2">
      <c r="A953" s="142"/>
      <c r="B953" s="142"/>
      <c r="C953" s="142"/>
      <c r="D953" s="142"/>
      <c r="E953" s="142"/>
      <c r="F953" s="142"/>
      <c r="G953" s="142"/>
      <c r="H953" s="142"/>
      <c r="I953" s="142"/>
      <c r="J953" s="142"/>
      <c r="K953" s="142"/>
      <c r="L953" s="142"/>
      <c r="M953" s="142"/>
      <c r="N953" s="142"/>
      <c r="O953" s="142"/>
      <c r="P953" s="142"/>
      <c r="Q953" s="142"/>
      <c r="R953" s="142"/>
      <c r="S953" s="142"/>
      <c r="T953" s="142"/>
      <c r="U953" s="142"/>
      <c r="V953" s="142"/>
      <c r="W953" s="142"/>
      <c r="X953" s="142"/>
      <c r="Y953" s="142"/>
      <c r="Z953" s="142"/>
    </row>
    <row r="954" spans="1:26" ht="12.75" customHeight="1" x14ac:dyDescent="0.2">
      <c r="A954" s="142"/>
      <c r="B954" s="142"/>
      <c r="C954" s="142"/>
      <c r="D954" s="142"/>
      <c r="E954" s="142"/>
      <c r="F954" s="142"/>
      <c r="G954" s="142"/>
      <c r="H954" s="142"/>
      <c r="I954" s="142"/>
      <c r="J954" s="142"/>
      <c r="K954" s="142"/>
      <c r="L954" s="142"/>
      <c r="M954" s="142"/>
      <c r="N954" s="142"/>
      <c r="O954" s="142"/>
      <c r="P954" s="142"/>
      <c r="Q954" s="142"/>
      <c r="R954" s="142"/>
      <c r="S954" s="142"/>
      <c r="T954" s="142"/>
      <c r="U954" s="142"/>
      <c r="V954" s="142"/>
      <c r="W954" s="142"/>
      <c r="X954" s="142"/>
      <c r="Y954" s="142"/>
      <c r="Z954" s="142"/>
    </row>
    <row r="955" spans="1:26" ht="12.75" customHeight="1" x14ac:dyDescent="0.2">
      <c r="A955" s="142"/>
      <c r="B955" s="142"/>
      <c r="C955" s="142"/>
      <c r="D955" s="142"/>
      <c r="E955" s="142"/>
      <c r="F955" s="142"/>
      <c r="G955" s="142"/>
      <c r="H955" s="142"/>
      <c r="I955" s="142"/>
      <c r="J955" s="142"/>
      <c r="K955" s="142"/>
      <c r="L955" s="142"/>
      <c r="M955" s="142"/>
      <c r="N955" s="142"/>
      <c r="O955" s="142"/>
      <c r="P955" s="142"/>
      <c r="Q955" s="142"/>
      <c r="R955" s="142"/>
      <c r="S955" s="142"/>
      <c r="T955" s="142"/>
      <c r="U955" s="142"/>
      <c r="V955" s="142"/>
      <c r="W955" s="142"/>
      <c r="X955" s="142"/>
      <c r="Y955" s="142"/>
      <c r="Z955" s="142"/>
    </row>
    <row r="956" spans="1:26" ht="12.75" customHeight="1" x14ac:dyDescent="0.2">
      <c r="A956" s="142"/>
      <c r="B956" s="142"/>
      <c r="C956" s="142"/>
      <c r="D956" s="142"/>
      <c r="E956" s="142"/>
      <c r="F956" s="142"/>
      <c r="G956" s="142"/>
      <c r="H956" s="142"/>
      <c r="I956" s="142"/>
      <c r="J956" s="142"/>
      <c r="K956" s="142"/>
      <c r="L956" s="142"/>
      <c r="M956" s="142"/>
      <c r="N956" s="142"/>
      <c r="O956" s="142"/>
      <c r="P956" s="142"/>
      <c r="Q956" s="142"/>
      <c r="R956" s="142"/>
      <c r="S956" s="142"/>
      <c r="T956" s="142"/>
      <c r="U956" s="142"/>
      <c r="V956" s="142"/>
      <c r="W956" s="142"/>
      <c r="X956" s="142"/>
      <c r="Y956" s="142"/>
      <c r="Z956" s="142"/>
    </row>
    <row r="957" spans="1:26" ht="12.75" customHeight="1" x14ac:dyDescent="0.2">
      <c r="A957" s="142"/>
      <c r="B957" s="142"/>
      <c r="C957" s="142"/>
      <c r="D957" s="142"/>
      <c r="E957" s="142"/>
      <c r="F957" s="142"/>
      <c r="G957" s="142"/>
      <c r="H957" s="142"/>
      <c r="I957" s="142"/>
      <c r="J957" s="142"/>
      <c r="K957" s="142"/>
      <c r="L957" s="142"/>
      <c r="M957" s="142"/>
      <c r="N957" s="142"/>
      <c r="O957" s="142"/>
      <c r="P957" s="142"/>
      <c r="Q957" s="142"/>
      <c r="R957" s="142"/>
      <c r="S957" s="142"/>
      <c r="T957" s="142"/>
      <c r="U957" s="142"/>
      <c r="V957" s="142"/>
      <c r="W957" s="142"/>
      <c r="X957" s="142"/>
      <c r="Y957" s="142"/>
      <c r="Z957" s="142"/>
    </row>
    <row r="958" spans="1:26" ht="12.75" customHeight="1" x14ac:dyDescent="0.2">
      <c r="A958" s="142"/>
      <c r="B958" s="142"/>
      <c r="C958" s="142"/>
      <c r="D958" s="142"/>
      <c r="E958" s="142"/>
      <c r="F958" s="142"/>
      <c r="G958" s="142"/>
      <c r="H958" s="142"/>
      <c r="I958" s="142"/>
      <c r="J958" s="142"/>
      <c r="K958" s="142"/>
      <c r="L958" s="142"/>
      <c r="M958" s="142"/>
      <c r="N958" s="142"/>
      <c r="O958" s="142"/>
      <c r="P958" s="142"/>
      <c r="Q958" s="142"/>
      <c r="R958" s="142"/>
      <c r="S958" s="142"/>
      <c r="T958" s="142"/>
      <c r="U958" s="142"/>
      <c r="V958" s="142"/>
      <c r="W958" s="142"/>
      <c r="X958" s="142"/>
      <c r="Y958" s="142"/>
      <c r="Z958" s="142"/>
    </row>
    <row r="959" spans="1:26" ht="12.75" customHeight="1" x14ac:dyDescent="0.2">
      <c r="A959" s="142"/>
      <c r="B959" s="142"/>
      <c r="C959" s="142"/>
      <c r="D959" s="142"/>
      <c r="E959" s="142"/>
      <c r="F959" s="142"/>
      <c r="G959" s="142"/>
      <c r="H959" s="142"/>
      <c r="I959" s="142"/>
      <c r="J959" s="142"/>
      <c r="K959" s="142"/>
      <c r="L959" s="142"/>
      <c r="M959" s="142"/>
      <c r="N959" s="142"/>
      <c r="O959" s="142"/>
      <c r="P959" s="142"/>
      <c r="Q959" s="142"/>
      <c r="R959" s="142"/>
      <c r="S959" s="142"/>
      <c r="T959" s="142"/>
      <c r="U959" s="142"/>
      <c r="V959" s="142"/>
      <c r="W959" s="142"/>
      <c r="X959" s="142"/>
      <c r="Y959" s="142"/>
      <c r="Z959" s="142"/>
    </row>
    <row r="960" spans="1:26" ht="12.75" customHeight="1" x14ac:dyDescent="0.2">
      <c r="A960" s="142"/>
      <c r="B960" s="142"/>
      <c r="C960" s="142"/>
      <c r="D960" s="142"/>
      <c r="E960" s="142"/>
      <c r="F960" s="142"/>
      <c r="G960" s="142"/>
      <c r="H960" s="142"/>
      <c r="I960" s="142"/>
      <c r="J960" s="142"/>
      <c r="K960" s="142"/>
      <c r="L960" s="142"/>
      <c r="M960" s="142"/>
      <c r="N960" s="142"/>
      <c r="O960" s="142"/>
      <c r="P960" s="142"/>
      <c r="Q960" s="142"/>
      <c r="R960" s="142"/>
      <c r="S960" s="142"/>
      <c r="T960" s="142"/>
      <c r="U960" s="142"/>
      <c r="V960" s="142"/>
      <c r="W960" s="142"/>
      <c r="X960" s="142"/>
      <c r="Y960" s="142"/>
      <c r="Z960" s="142"/>
    </row>
    <row r="961" spans="1:26" ht="12.75" customHeight="1" x14ac:dyDescent="0.2">
      <c r="A961" s="142"/>
      <c r="B961" s="142"/>
      <c r="C961" s="142"/>
      <c r="D961" s="142"/>
      <c r="E961" s="142"/>
      <c r="F961" s="142"/>
      <c r="G961" s="142"/>
      <c r="H961" s="142"/>
      <c r="I961" s="142"/>
      <c r="J961" s="142"/>
      <c r="K961" s="142"/>
      <c r="L961" s="142"/>
      <c r="M961" s="142"/>
      <c r="N961" s="142"/>
      <c r="O961" s="142"/>
      <c r="P961" s="142"/>
      <c r="Q961" s="142"/>
      <c r="R961" s="142"/>
      <c r="S961" s="142"/>
      <c r="T961" s="142"/>
      <c r="U961" s="142"/>
      <c r="V961" s="142"/>
      <c r="W961" s="142"/>
      <c r="X961" s="142"/>
      <c r="Y961" s="142"/>
      <c r="Z961" s="142"/>
    </row>
    <row r="962" spans="1:26" ht="12.75" customHeight="1" x14ac:dyDescent="0.2">
      <c r="A962" s="142"/>
      <c r="B962" s="142"/>
      <c r="C962" s="142"/>
      <c r="D962" s="142"/>
      <c r="E962" s="142"/>
      <c r="F962" s="142"/>
      <c r="G962" s="142"/>
      <c r="H962" s="142"/>
      <c r="I962" s="142"/>
      <c r="J962" s="142"/>
      <c r="K962" s="142"/>
      <c r="L962" s="142"/>
      <c r="M962" s="142"/>
      <c r="N962" s="142"/>
      <c r="O962" s="142"/>
      <c r="P962" s="142"/>
      <c r="Q962" s="142"/>
      <c r="R962" s="142"/>
      <c r="S962" s="142"/>
      <c r="T962" s="142"/>
      <c r="U962" s="142"/>
      <c r="V962" s="142"/>
      <c r="W962" s="142"/>
      <c r="X962" s="142"/>
      <c r="Y962" s="142"/>
      <c r="Z962" s="142"/>
    </row>
    <row r="963" spans="1:26" ht="12.75" customHeight="1" x14ac:dyDescent="0.2">
      <c r="A963" s="142"/>
      <c r="B963" s="142"/>
      <c r="C963" s="142"/>
      <c r="D963" s="142"/>
      <c r="E963" s="142"/>
      <c r="F963" s="142"/>
      <c r="G963" s="142"/>
      <c r="H963" s="142"/>
      <c r="I963" s="142"/>
      <c r="J963" s="142"/>
      <c r="K963" s="142"/>
      <c r="L963" s="142"/>
      <c r="M963" s="142"/>
      <c r="N963" s="142"/>
      <c r="O963" s="142"/>
      <c r="P963" s="142"/>
      <c r="Q963" s="142"/>
      <c r="R963" s="142"/>
      <c r="S963" s="142"/>
      <c r="T963" s="142"/>
      <c r="U963" s="142"/>
      <c r="V963" s="142"/>
      <c r="W963" s="142"/>
      <c r="X963" s="142"/>
      <c r="Y963" s="142"/>
      <c r="Z963" s="142"/>
    </row>
    <row r="964" spans="1:26" ht="12.75" customHeight="1" x14ac:dyDescent="0.2">
      <c r="A964" s="142"/>
      <c r="B964" s="142"/>
      <c r="C964" s="142"/>
      <c r="D964" s="142"/>
      <c r="E964" s="142"/>
      <c r="F964" s="142"/>
      <c r="G964" s="142"/>
      <c r="H964" s="142"/>
      <c r="I964" s="142"/>
      <c r="J964" s="142"/>
      <c r="K964" s="142"/>
      <c r="L964" s="142"/>
      <c r="M964" s="142"/>
      <c r="N964" s="142"/>
      <c r="O964" s="142"/>
      <c r="P964" s="142"/>
      <c r="Q964" s="142"/>
      <c r="R964" s="142"/>
      <c r="S964" s="142"/>
      <c r="T964" s="142"/>
      <c r="U964" s="142"/>
      <c r="V964" s="142"/>
      <c r="W964" s="142"/>
      <c r="X964" s="142"/>
      <c r="Y964" s="142"/>
      <c r="Z964" s="142"/>
    </row>
    <row r="965" spans="1:26" ht="12.75" customHeight="1" x14ac:dyDescent="0.2">
      <c r="A965" s="142"/>
      <c r="B965" s="142"/>
      <c r="C965" s="142"/>
      <c r="D965" s="142"/>
      <c r="E965" s="142"/>
      <c r="F965" s="142"/>
      <c r="G965" s="142"/>
      <c r="H965" s="142"/>
      <c r="I965" s="142"/>
      <c r="J965" s="142"/>
      <c r="K965" s="142"/>
      <c r="L965" s="142"/>
      <c r="M965" s="142"/>
      <c r="N965" s="142"/>
      <c r="O965" s="142"/>
      <c r="P965" s="142"/>
      <c r="Q965" s="142"/>
      <c r="R965" s="142"/>
      <c r="S965" s="142"/>
      <c r="T965" s="142"/>
      <c r="U965" s="142"/>
      <c r="V965" s="142"/>
      <c r="W965" s="142"/>
      <c r="X965" s="142"/>
      <c r="Y965" s="142"/>
      <c r="Z965" s="142"/>
    </row>
    <row r="966" spans="1:26" ht="12.75" customHeight="1" x14ac:dyDescent="0.2">
      <c r="A966" s="142"/>
      <c r="B966" s="142"/>
      <c r="C966" s="142"/>
      <c r="D966" s="142"/>
      <c r="E966" s="142"/>
      <c r="F966" s="142"/>
      <c r="G966" s="142"/>
      <c r="H966" s="142"/>
      <c r="I966" s="142"/>
      <c r="J966" s="142"/>
      <c r="K966" s="142"/>
      <c r="L966" s="142"/>
      <c r="M966" s="142"/>
      <c r="N966" s="142"/>
      <c r="O966" s="142"/>
      <c r="P966" s="142"/>
      <c r="Q966" s="142"/>
      <c r="R966" s="142"/>
      <c r="S966" s="142"/>
      <c r="T966" s="142"/>
      <c r="U966" s="142"/>
      <c r="V966" s="142"/>
      <c r="W966" s="142"/>
      <c r="X966" s="142"/>
      <c r="Y966" s="142"/>
      <c r="Z966" s="142"/>
    </row>
    <row r="967" spans="1:26" ht="12.75" customHeight="1" x14ac:dyDescent="0.2">
      <c r="A967" s="142"/>
      <c r="B967" s="142"/>
      <c r="C967" s="142"/>
      <c r="D967" s="142"/>
      <c r="E967" s="142"/>
      <c r="F967" s="142"/>
      <c r="G967" s="142"/>
      <c r="H967" s="142"/>
      <c r="I967" s="142"/>
      <c r="J967" s="142"/>
      <c r="K967" s="142"/>
      <c r="L967" s="142"/>
      <c r="M967" s="142"/>
      <c r="N967" s="142"/>
      <c r="O967" s="142"/>
      <c r="P967" s="142"/>
      <c r="Q967" s="142"/>
      <c r="R967" s="142"/>
      <c r="S967" s="142"/>
      <c r="T967" s="142"/>
      <c r="U967" s="142"/>
      <c r="V967" s="142"/>
      <c r="W967" s="142"/>
      <c r="X967" s="142"/>
      <c r="Y967" s="142"/>
      <c r="Z967" s="142"/>
    </row>
    <row r="968" spans="1:26" ht="12.75" customHeight="1" x14ac:dyDescent="0.2">
      <c r="A968" s="142"/>
      <c r="B968" s="142"/>
      <c r="C968" s="142"/>
      <c r="D968" s="142"/>
      <c r="E968" s="142"/>
      <c r="F968" s="142"/>
      <c r="G968" s="142"/>
      <c r="H968" s="142"/>
      <c r="I968" s="142"/>
      <c r="J968" s="142"/>
      <c r="K968" s="142"/>
      <c r="L968" s="142"/>
      <c r="M968" s="142"/>
      <c r="N968" s="142"/>
      <c r="O968" s="142"/>
      <c r="P968" s="142"/>
      <c r="Q968" s="142"/>
      <c r="R968" s="142"/>
      <c r="S968" s="142"/>
      <c r="T968" s="142"/>
      <c r="U968" s="142"/>
      <c r="V968" s="142"/>
      <c r="W968" s="142"/>
      <c r="X968" s="142"/>
      <c r="Y968" s="142"/>
      <c r="Z968" s="142"/>
    </row>
    <row r="969" spans="1:26" ht="12.75" customHeight="1" x14ac:dyDescent="0.2">
      <c r="A969" s="142"/>
      <c r="B969" s="142"/>
      <c r="C969" s="142"/>
      <c r="D969" s="142"/>
      <c r="E969" s="142"/>
      <c r="F969" s="142"/>
      <c r="G969" s="142"/>
      <c r="H969" s="142"/>
      <c r="I969" s="142"/>
      <c r="J969" s="142"/>
      <c r="K969" s="142"/>
      <c r="L969" s="142"/>
      <c r="M969" s="142"/>
      <c r="N969" s="142"/>
      <c r="O969" s="142"/>
      <c r="P969" s="142"/>
      <c r="Q969" s="142"/>
      <c r="R969" s="142"/>
      <c r="S969" s="142"/>
      <c r="T969" s="142"/>
      <c r="U969" s="142"/>
      <c r="V969" s="142"/>
      <c r="W969" s="142"/>
      <c r="X969" s="142"/>
      <c r="Y969" s="142"/>
      <c r="Z969" s="142"/>
    </row>
    <row r="970" spans="1:26" ht="12.75" customHeight="1" x14ac:dyDescent="0.2">
      <c r="A970" s="142"/>
      <c r="B970" s="142"/>
      <c r="C970" s="142"/>
      <c r="D970" s="142"/>
      <c r="E970" s="142"/>
      <c r="F970" s="142"/>
      <c r="G970" s="142"/>
      <c r="H970" s="142"/>
      <c r="I970" s="142"/>
      <c r="J970" s="142"/>
      <c r="K970" s="142"/>
      <c r="L970" s="142"/>
      <c r="M970" s="142"/>
      <c r="N970" s="142"/>
      <c r="O970" s="142"/>
      <c r="P970" s="142"/>
      <c r="Q970" s="142"/>
      <c r="R970" s="142"/>
      <c r="S970" s="142"/>
      <c r="T970" s="142"/>
      <c r="U970" s="142"/>
      <c r="V970" s="142"/>
      <c r="W970" s="142"/>
      <c r="X970" s="142"/>
      <c r="Y970" s="142"/>
      <c r="Z970" s="142"/>
    </row>
    <row r="971" spans="1:26" ht="12.75" customHeight="1" x14ac:dyDescent="0.2">
      <c r="A971" s="142"/>
      <c r="B971" s="142"/>
      <c r="C971" s="142"/>
      <c r="D971" s="142"/>
      <c r="E971" s="142"/>
      <c r="F971" s="142"/>
      <c r="G971" s="142"/>
      <c r="H971" s="142"/>
      <c r="I971" s="142"/>
      <c r="J971" s="142"/>
      <c r="K971" s="142"/>
      <c r="L971" s="142"/>
      <c r="M971" s="142"/>
      <c r="N971" s="142"/>
      <c r="O971" s="142"/>
      <c r="P971" s="142"/>
      <c r="Q971" s="142"/>
      <c r="R971" s="142"/>
      <c r="S971" s="142"/>
      <c r="T971" s="142"/>
      <c r="U971" s="142"/>
      <c r="V971" s="142"/>
      <c r="W971" s="142"/>
      <c r="X971" s="142"/>
      <c r="Y971" s="142"/>
      <c r="Z971" s="142"/>
    </row>
    <row r="972" spans="1:26" ht="12.75" customHeight="1" x14ac:dyDescent="0.2">
      <c r="A972" s="142"/>
      <c r="B972" s="142"/>
      <c r="C972" s="142"/>
      <c r="D972" s="142"/>
      <c r="E972" s="142"/>
      <c r="F972" s="142"/>
      <c r="G972" s="142"/>
      <c r="H972" s="142"/>
      <c r="I972" s="142"/>
      <c r="J972" s="142"/>
      <c r="K972" s="142"/>
      <c r="L972" s="142"/>
      <c r="M972" s="142"/>
      <c r="N972" s="142"/>
      <c r="O972" s="142"/>
      <c r="P972" s="142"/>
      <c r="Q972" s="142"/>
      <c r="R972" s="142"/>
      <c r="S972" s="142"/>
      <c r="T972" s="142"/>
      <c r="U972" s="142"/>
      <c r="V972" s="142"/>
      <c r="W972" s="142"/>
      <c r="X972" s="142"/>
      <c r="Y972" s="142"/>
      <c r="Z972" s="142"/>
    </row>
    <row r="973" spans="1:26" ht="12.75" customHeight="1" x14ac:dyDescent="0.2">
      <c r="A973" s="142"/>
      <c r="B973" s="142"/>
      <c r="C973" s="142"/>
      <c r="D973" s="142"/>
      <c r="E973" s="142"/>
      <c r="F973" s="142"/>
      <c r="G973" s="142"/>
      <c r="H973" s="142"/>
      <c r="I973" s="142"/>
      <c r="J973" s="142"/>
      <c r="K973" s="142"/>
      <c r="L973" s="142"/>
      <c r="M973" s="142"/>
      <c r="N973" s="142"/>
      <c r="O973" s="142"/>
      <c r="P973" s="142"/>
      <c r="Q973" s="142"/>
      <c r="R973" s="142"/>
      <c r="S973" s="142"/>
      <c r="T973" s="142"/>
      <c r="U973" s="142"/>
      <c r="V973" s="142"/>
      <c r="W973" s="142"/>
      <c r="X973" s="142"/>
      <c r="Y973" s="142"/>
      <c r="Z973" s="142"/>
    </row>
    <row r="974" spans="1:26" ht="12.75" customHeight="1" x14ac:dyDescent="0.2">
      <c r="A974" s="142"/>
      <c r="B974" s="142"/>
      <c r="C974" s="142"/>
      <c r="D974" s="142"/>
      <c r="E974" s="142"/>
      <c r="F974" s="142"/>
      <c r="G974" s="142"/>
      <c r="H974" s="142"/>
      <c r="I974" s="142"/>
      <c r="J974" s="142"/>
      <c r="K974" s="142"/>
      <c r="L974" s="142"/>
      <c r="M974" s="142"/>
      <c r="N974" s="142"/>
      <c r="O974" s="142"/>
      <c r="P974" s="142"/>
      <c r="Q974" s="142"/>
      <c r="R974" s="142"/>
      <c r="S974" s="142"/>
      <c r="T974" s="142"/>
      <c r="U974" s="142"/>
      <c r="V974" s="142"/>
      <c r="W974" s="142"/>
      <c r="X974" s="142"/>
      <c r="Y974" s="142"/>
      <c r="Z974" s="142"/>
    </row>
    <row r="975" spans="1:26" ht="12.75" customHeight="1" x14ac:dyDescent="0.2">
      <c r="A975" s="142"/>
      <c r="B975" s="142"/>
      <c r="C975" s="142"/>
      <c r="D975" s="142"/>
      <c r="E975" s="142"/>
      <c r="F975" s="142"/>
      <c r="G975" s="142"/>
      <c r="H975" s="142"/>
      <c r="I975" s="142"/>
      <c r="J975" s="142"/>
      <c r="K975" s="142"/>
      <c r="L975" s="142"/>
      <c r="M975" s="142"/>
      <c r="N975" s="142"/>
      <c r="O975" s="142"/>
      <c r="P975" s="142"/>
      <c r="Q975" s="142"/>
      <c r="R975" s="142"/>
      <c r="S975" s="142"/>
      <c r="T975" s="142"/>
      <c r="U975" s="142"/>
      <c r="V975" s="142"/>
      <c r="W975" s="142"/>
      <c r="X975" s="142"/>
      <c r="Y975" s="142"/>
      <c r="Z975" s="142"/>
    </row>
    <row r="976" spans="1:26" ht="12.75" customHeight="1" x14ac:dyDescent="0.2">
      <c r="A976" s="142"/>
      <c r="B976" s="142"/>
      <c r="C976" s="142"/>
      <c r="D976" s="142"/>
      <c r="E976" s="142"/>
      <c r="F976" s="142"/>
      <c r="G976" s="142"/>
      <c r="H976" s="142"/>
      <c r="I976" s="142"/>
      <c r="J976" s="142"/>
      <c r="K976" s="142"/>
      <c r="L976" s="142"/>
      <c r="M976" s="142"/>
      <c r="N976" s="142"/>
      <c r="O976" s="142"/>
      <c r="P976" s="142"/>
      <c r="Q976" s="142"/>
      <c r="R976" s="142"/>
      <c r="S976" s="142"/>
      <c r="T976" s="142"/>
      <c r="U976" s="142"/>
      <c r="V976" s="142"/>
      <c r="W976" s="142"/>
      <c r="X976" s="142"/>
      <c r="Y976" s="142"/>
      <c r="Z976" s="142"/>
    </row>
    <row r="977" spans="1:26" ht="12.75" customHeight="1" x14ac:dyDescent="0.2">
      <c r="A977" s="142"/>
      <c r="B977" s="142"/>
      <c r="C977" s="142"/>
      <c r="D977" s="142"/>
      <c r="E977" s="142"/>
      <c r="F977" s="142"/>
      <c r="G977" s="142"/>
      <c r="H977" s="142"/>
      <c r="I977" s="142"/>
      <c r="J977" s="142"/>
      <c r="K977" s="142"/>
      <c r="L977" s="142"/>
      <c r="M977" s="142"/>
      <c r="N977" s="142"/>
      <c r="O977" s="142"/>
      <c r="P977" s="142"/>
      <c r="Q977" s="142"/>
      <c r="R977" s="142"/>
      <c r="S977" s="142"/>
      <c r="T977" s="142"/>
      <c r="U977" s="142"/>
      <c r="V977" s="142"/>
      <c r="W977" s="142"/>
      <c r="X977" s="142"/>
      <c r="Y977" s="142"/>
      <c r="Z977" s="142"/>
    </row>
    <row r="978" spans="1:26" ht="12.75" customHeight="1" x14ac:dyDescent="0.2">
      <c r="A978" s="142"/>
      <c r="B978" s="142"/>
      <c r="C978" s="142"/>
      <c r="D978" s="142"/>
      <c r="E978" s="142"/>
      <c r="F978" s="142"/>
      <c r="G978" s="142"/>
      <c r="H978" s="142"/>
      <c r="I978" s="142"/>
      <c r="J978" s="142"/>
      <c r="K978" s="142"/>
      <c r="L978" s="142"/>
      <c r="M978" s="142"/>
      <c r="N978" s="142"/>
      <c r="O978" s="142"/>
      <c r="P978" s="142"/>
      <c r="Q978" s="142"/>
      <c r="R978" s="142"/>
      <c r="S978" s="142"/>
      <c r="T978" s="142"/>
      <c r="U978" s="142"/>
      <c r="V978" s="142"/>
      <c r="W978" s="142"/>
      <c r="X978" s="142"/>
      <c r="Y978" s="142"/>
      <c r="Z978" s="142"/>
    </row>
    <row r="979" spans="1:26" ht="12.75" customHeight="1" x14ac:dyDescent="0.2">
      <c r="A979" s="142"/>
      <c r="B979" s="142"/>
      <c r="C979" s="142"/>
      <c r="D979" s="142"/>
      <c r="E979" s="142"/>
      <c r="F979" s="142"/>
      <c r="G979" s="142"/>
      <c r="H979" s="142"/>
      <c r="I979" s="142"/>
      <c r="J979" s="142"/>
      <c r="K979" s="142"/>
      <c r="L979" s="142"/>
      <c r="M979" s="142"/>
      <c r="N979" s="142"/>
      <c r="O979" s="142"/>
      <c r="P979" s="142"/>
      <c r="Q979" s="142"/>
      <c r="R979" s="142"/>
      <c r="S979" s="142"/>
      <c r="T979" s="142"/>
      <c r="U979" s="142"/>
      <c r="V979" s="142"/>
      <c r="W979" s="142"/>
      <c r="X979" s="142"/>
      <c r="Y979" s="142"/>
      <c r="Z979" s="142"/>
    </row>
    <row r="980" spans="1:26" ht="12.75" customHeight="1" x14ac:dyDescent="0.2">
      <c r="A980" s="142"/>
      <c r="B980" s="142"/>
      <c r="C980" s="142"/>
      <c r="D980" s="142"/>
      <c r="E980" s="142"/>
      <c r="F980" s="142"/>
      <c r="G980" s="142"/>
      <c r="H980" s="142"/>
      <c r="I980" s="142"/>
      <c r="J980" s="142"/>
      <c r="K980" s="142"/>
      <c r="L980" s="142"/>
      <c r="M980" s="142"/>
      <c r="N980" s="142"/>
      <c r="O980" s="142"/>
      <c r="P980" s="142"/>
      <c r="Q980" s="142"/>
      <c r="R980" s="142"/>
      <c r="S980" s="142"/>
      <c r="T980" s="142"/>
      <c r="U980" s="142"/>
      <c r="V980" s="142"/>
      <c r="W980" s="142"/>
      <c r="X980" s="142"/>
      <c r="Y980" s="142"/>
      <c r="Z980" s="142"/>
    </row>
    <row r="981" spans="1:26" ht="12.75" customHeight="1" x14ac:dyDescent="0.2">
      <c r="A981" s="142"/>
      <c r="B981" s="142"/>
      <c r="C981" s="142"/>
      <c r="D981" s="142"/>
      <c r="E981" s="142"/>
      <c r="F981" s="142"/>
      <c r="G981" s="142"/>
      <c r="H981" s="142"/>
      <c r="I981" s="142"/>
      <c r="J981" s="142"/>
      <c r="K981" s="142"/>
      <c r="L981" s="142"/>
      <c r="M981" s="142"/>
      <c r="N981" s="142"/>
      <c r="O981" s="142"/>
      <c r="P981" s="142"/>
      <c r="Q981" s="142"/>
      <c r="R981" s="142"/>
      <c r="S981" s="142"/>
      <c r="T981" s="142"/>
      <c r="U981" s="142"/>
      <c r="V981" s="142"/>
      <c r="W981" s="142"/>
      <c r="X981" s="142"/>
      <c r="Y981" s="142"/>
      <c r="Z981" s="142"/>
    </row>
    <row r="982" spans="1:26" ht="12.75" customHeight="1" x14ac:dyDescent="0.2">
      <c r="A982" s="142"/>
      <c r="B982" s="142"/>
      <c r="C982" s="142"/>
      <c r="D982" s="142"/>
      <c r="E982" s="142"/>
      <c r="F982" s="142"/>
      <c r="G982" s="142"/>
      <c r="H982" s="142"/>
      <c r="I982" s="142"/>
      <c r="J982" s="142"/>
      <c r="K982" s="142"/>
      <c r="L982" s="142"/>
      <c r="M982" s="142"/>
      <c r="N982" s="142"/>
      <c r="O982" s="142"/>
      <c r="P982" s="142"/>
      <c r="Q982" s="142"/>
      <c r="R982" s="142"/>
      <c r="S982" s="142"/>
      <c r="T982" s="142"/>
      <c r="U982" s="142"/>
      <c r="V982" s="142"/>
      <c r="W982" s="142"/>
      <c r="X982" s="142"/>
      <c r="Y982" s="142"/>
      <c r="Z982" s="142"/>
    </row>
    <row r="983" spans="1:26" ht="12.75" customHeight="1" x14ac:dyDescent="0.2">
      <c r="A983" s="142"/>
      <c r="B983" s="142"/>
      <c r="C983" s="142"/>
      <c r="D983" s="142"/>
      <c r="E983" s="142"/>
      <c r="F983" s="142"/>
      <c r="G983" s="142"/>
      <c r="H983" s="142"/>
      <c r="I983" s="142"/>
      <c r="J983" s="142"/>
      <c r="K983" s="142"/>
      <c r="L983" s="142"/>
      <c r="M983" s="142"/>
      <c r="N983" s="142"/>
      <c r="O983" s="142"/>
      <c r="P983" s="142"/>
      <c r="Q983" s="142"/>
      <c r="R983" s="142"/>
      <c r="S983" s="142"/>
      <c r="T983" s="142"/>
      <c r="U983" s="142"/>
      <c r="V983" s="142"/>
      <c r="W983" s="142"/>
      <c r="X983" s="142"/>
      <c r="Y983" s="142"/>
      <c r="Z983" s="142"/>
    </row>
    <row r="984" spans="1:26" ht="12.75" customHeight="1" x14ac:dyDescent="0.2">
      <c r="A984" s="142"/>
      <c r="B984" s="142"/>
      <c r="C984" s="142"/>
      <c r="D984" s="142"/>
      <c r="E984" s="142"/>
      <c r="F984" s="142"/>
      <c r="G984" s="142"/>
      <c r="H984" s="142"/>
      <c r="I984" s="142"/>
      <c r="J984" s="142"/>
      <c r="K984" s="142"/>
      <c r="L984" s="142"/>
      <c r="M984" s="142"/>
      <c r="N984" s="142"/>
      <c r="O984" s="142"/>
      <c r="P984" s="142"/>
      <c r="Q984" s="142"/>
      <c r="R984" s="142"/>
      <c r="S984" s="142"/>
      <c r="T984" s="142"/>
      <c r="U984" s="142"/>
      <c r="V984" s="142"/>
      <c r="W984" s="142"/>
      <c r="X984" s="142"/>
      <c r="Y984" s="142"/>
      <c r="Z984" s="142"/>
    </row>
    <row r="985" spans="1:26" ht="12.75" customHeight="1" x14ac:dyDescent="0.2">
      <c r="A985" s="142"/>
      <c r="B985" s="142"/>
      <c r="C985" s="142"/>
      <c r="D985" s="142"/>
      <c r="E985" s="142"/>
      <c r="F985" s="142"/>
      <c r="G985" s="142"/>
      <c r="H985" s="142"/>
      <c r="I985" s="142"/>
      <c r="J985" s="142"/>
      <c r="K985" s="142"/>
      <c r="L985" s="142"/>
      <c r="M985" s="142"/>
      <c r="N985" s="142"/>
      <c r="O985" s="142"/>
      <c r="P985" s="142"/>
      <c r="Q985" s="142"/>
      <c r="R985" s="142"/>
      <c r="S985" s="142"/>
      <c r="T985" s="142"/>
      <c r="U985" s="142"/>
      <c r="V985" s="142"/>
      <c r="W985" s="142"/>
      <c r="X985" s="142"/>
      <c r="Y985" s="142"/>
      <c r="Z985" s="142"/>
    </row>
    <row r="986" spans="1:26" ht="12.75" customHeight="1" x14ac:dyDescent="0.2">
      <c r="A986" s="142"/>
      <c r="B986" s="142"/>
      <c r="C986" s="142"/>
      <c r="D986" s="142"/>
      <c r="E986" s="142"/>
      <c r="F986" s="142"/>
      <c r="G986" s="142"/>
      <c r="H986" s="142"/>
      <c r="I986" s="142"/>
      <c r="J986" s="142"/>
      <c r="K986" s="142"/>
      <c r="L986" s="142"/>
      <c r="M986" s="142"/>
      <c r="N986" s="142"/>
      <c r="O986" s="142"/>
      <c r="P986" s="142"/>
      <c r="Q986" s="142"/>
      <c r="R986" s="142"/>
      <c r="S986" s="142"/>
      <c r="T986" s="142"/>
      <c r="U986" s="142"/>
      <c r="V986" s="142"/>
      <c r="W986" s="142"/>
      <c r="X986" s="142"/>
      <c r="Y986" s="142"/>
      <c r="Z986" s="142"/>
    </row>
    <row r="987" spans="1:26" ht="12.75" customHeight="1" x14ac:dyDescent="0.2">
      <c r="A987" s="142"/>
      <c r="B987" s="142"/>
      <c r="C987" s="142"/>
      <c r="D987" s="142"/>
      <c r="E987" s="142"/>
      <c r="F987" s="142"/>
      <c r="G987" s="142"/>
      <c r="H987" s="142"/>
      <c r="I987" s="142"/>
      <c r="J987" s="142"/>
      <c r="K987" s="142"/>
      <c r="L987" s="142"/>
      <c r="M987" s="142"/>
      <c r="N987" s="142"/>
      <c r="O987" s="142"/>
      <c r="P987" s="142"/>
      <c r="Q987" s="142"/>
      <c r="R987" s="142"/>
      <c r="S987" s="142"/>
      <c r="T987" s="142"/>
      <c r="U987" s="142"/>
      <c r="V987" s="142"/>
      <c r="W987" s="142"/>
      <c r="X987" s="142"/>
      <c r="Y987" s="142"/>
      <c r="Z987" s="142"/>
    </row>
    <row r="988" spans="1:26" ht="12.75" customHeight="1" x14ac:dyDescent="0.2">
      <c r="A988" s="142"/>
      <c r="B988" s="142"/>
      <c r="C988" s="142"/>
      <c r="D988" s="142"/>
      <c r="E988" s="142"/>
      <c r="F988" s="142"/>
      <c r="G988" s="142"/>
      <c r="H988" s="142"/>
      <c r="I988" s="142"/>
      <c r="J988" s="142"/>
      <c r="K988" s="142"/>
      <c r="L988" s="142"/>
      <c r="M988" s="142"/>
      <c r="N988" s="142"/>
      <c r="O988" s="142"/>
      <c r="P988" s="142"/>
      <c r="Q988" s="142"/>
      <c r="R988" s="142"/>
      <c r="S988" s="142"/>
      <c r="T988" s="142"/>
      <c r="U988" s="142"/>
      <c r="V988" s="142"/>
      <c r="W988" s="142"/>
      <c r="X988" s="142"/>
      <c r="Y988" s="142"/>
      <c r="Z988" s="142"/>
    </row>
    <row r="989" spans="1:26" ht="12.75" customHeight="1" x14ac:dyDescent="0.2">
      <c r="A989" s="142"/>
      <c r="B989" s="142"/>
      <c r="C989" s="142"/>
      <c r="D989" s="142"/>
      <c r="E989" s="142"/>
      <c r="F989" s="142"/>
      <c r="G989" s="142"/>
      <c r="H989" s="142"/>
      <c r="I989" s="142"/>
      <c r="J989" s="142"/>
      <c r="K989" s="142"/>
      <c r="L989" s="142"/>
      <c r="M989" s="142"/>
      <c r="N989" s="142"/>
      <c r="O989" s="142"/>
      <c r="P989" s="142"/>
      <c r="Q989" s="142"/>
      <c r="R989" s="142"/>
      <c r="S989" s="142"/>
      <c r="T989" s="142"/>
      <c r="U989" s="142"/>
      <c r="V989" s="142"/>
      <c r="W989" s="142"/>
      <c r="X989" s="142"/>
      <c r="Y989" s="142"/>
      <c r="Z989" s="142"/>
    </row>
    <row r="990" spans="1:26" ht="12.75" customHeight="1" x14ac:dyDescent="0.2">
      <c r="A990" s="142"/>
      <c r="B990" s="142"/>
      <c r="C990" s="142"/>
      <c r="D990" s="142"/>
      <c r="E990" s="142"/>
      <c r="F990" s="142"/>
      <c r="G990" s="142"/>
      <c r="H990" s="142"/>
      <c r="I990" s="142"/>
      <c r="J990" s="142"/>
      <c r="K990" s="142"/>
      <c r="L990" s="142"/>
      <c r="M990" s="142"/>
      <c r="N990" s="142"/>
      <c r="O990" s="142"/>
      <c r="P990" s="142"/>
      <c r="Q990" s="142"/>
      <c r="R990" s="142"/>
      <c r="S990" s="142"/>
      <c r="T990" s="142"/>
      <c r="U990" s="142"/>
      <c r="V990" s="142"/>
      <c r="W990" s="142"/>
      <c r="X990" s="142"/>
      <c r="Y990" s="142"/>
      <c r="Z990" s="142"/>
    </row>
    <row r="991" spans="1:26" ht="12.75" customHeight="1" x14ac:dyDescent="0.2">
      <c r="A991" s="142"/>
      <c r="B991" s="142"/>
      <c r="C991" s="142"/>
      <c r="D991" s="142"/>
      <c r="E991" s="142"/>
      <c r="F991" s="142"/>
      <c r="G991" s="142"/>
      <c r="H991" s="142"/>
      <c r="I991" s="142"/>
      <c r="J991" s="142"/>
      <c r="K991" s="142"/>
      <c r="L991" s="142"/>
      <c r="M991" s="142"/>
      <c r="N991" s="142"/>
      <c r="O991" s="142"/>
      <c r="P991" s="142"/>
      <c r="Q991" s="142"/>
      <c r="R991" s="142"/>
      <c r="S991" s="142"/>
      <c r="T991" s="142"/>
      <c r="U991" s="142"/>
      <c r="V991" s="142"/>
      <c r="W991" s="142"/>
      <c r="X991" s="142"/>
      <c r="Y991" s="142"/>
      <c r="Z991" s="142"/>
    </row>
    <row r="992" spans="1:26" ht="12.75" customHeight="1" x14ac:dyDescent="0.2">
      <c r="A992" s="142"/>
      <c r="B992" s="142"/>
      <c r="C992" s="142"/>
      <c r="D992" s="142"/>
      <c r="E992" s="142"/>
      <c r="F992" s="142"/>
      <c r="G992" s="142"/>
      <c r="H992" s="142"/>
      <c r="I992" s="142"/>
      <c r="J992" s="142"/>
      <c r="K992" s="142"/>
      <c r="L992" s="142"/>
      <c r="M992" s="142"/>
      <c r="N992" s="142"/>
      <c r="O992" s="142"/>
      <c r="P992" s="142"/>
      <c r="Q992" s="142"/>
      <c r="R992" s="142"/>
      <c r="S992" s="142"/>
      <c r="T992" s="142"/>
      <c r="U992" s="142"/>
      <c r="V992" s="142"/>
      <c r="W992" s="142"/>
      <c r="X992" s="142"/>
      <c r="Y992" s="142"/>
      <c r="Z992" s="142"/>
    </row>
    <row r="993" spans="1:26" ht="12.75" customHeight="1" x14ac:dyDescent="0.2">
      <c r="A993" s="142"/>
      <c r="B993" s="142"/>
      <c r="C993" s="142"/>
      <c r="D993" s="142"/>
      <c r="E993" s="142"/>
      <c r="F993" s="142"/>
      <c r="G993" s="142"/>
      <c r="H993" s="142"/>
      <c r="I993" s="142"/>
      <c r="J993" s="142"/>
      <c r="K993" s="142"/>
      <c r="L993" s="142"/>
      <c r="M993" s="142"/>
      <c r="N993" s="142"/>
      <c r="O993" s="142"/>
      <c r="P993" s="142"/>
      <c r="Q993" s="142"/>
      <c r="R993" s="142"/>
      <c r="S993" s="142"/>
      <c r="T993" s="142"/>
      <c r="U993" s="142"/>
      <c r="V993" s="142"/>
      <c r="W993" s="142"/>
      <c r="X993" s="142"/>
      <c r="Y993" s="142"/>
      <c r="Z993" s="142"/>
    </row>
    <row r="994" spans="1:26" ht="12.75" customHeight="1" x14ac:dyDescent="0.2">
      <c r="A994" s="142"/>
      <c r="B994" s="142"/>
      <c r="C994" s="142"/>
      <c r="D994" s="142"/>
      <c r="E994" s="142"/>
      <c r="F994" s="142"/>
      <c r="G994" s="142"/>
      <c r="H994" s="142"/>
      <c r="I994" s="142"/>
      <c r="J994" s="142"/>
      <c r="K994" s="142"/>
      <c r="L994" s="142"/>
      <c r="M994" s="142"/>
      <c r="N994" s="142"/>
      <c r="O994" s="142"/>
      <c r="P994" s="142"/>
      <c r="Q994" s="142"/>
      <c r="R994" s="142"/>
      <c r="S994" s="142"/>
      <c r="T994" s="142"/>
      <c r="U994" s="142"/>
      <c r="V994" s="142"/>
      <c r="W994" s="142"/>
      <c r="X994" s="142"/>
      <c r="Y994" s="142"/>
      <c r="Z994" s="142"/>
    </row>
    <row r="995" spans="1:26" ht="12.75" customHeight="1" x14ac:dyDescent="0.2">
      <c r="A995" s="142"/>
      <c r="B995" s="142"/>
      <c r="C995" s="142"/>
      <c r="D995" s="142"/>
      <c r="E995" s="142"/>
      <c r="F995" s="142"/>
      <c r="G995" s="142"/>
      <c r="H995" s="142"/>
      <c r="I995" s="142"/>
      <c r="J995" s="142"/>
      <c r="K995" s="142"/>
      <c r="L995" s="142"/>
      <c r="M995" s="142"/>
      <c r="N995" s="142"/>
      <c r="O995" s="142"/>
      <c r="P995" s="142"/>
      <c r="Q995" s="142"/>
      <c r="R995" s="142"/>
      <c r="S995" s="142"/>
      <c r="T995" s="142"/>
      <c r="U995" s="142"/>
      <c r="V995" s="142"/>
      <c r="W995" s="142"/>
      <c r="X995" s="142"/>
      <c r="Y995" s="142"/>
      <c r="Z995" s="142"/>
    </row>
    <row r="996" spans="1:26" ht="12.75" customHeight="1" x14ac:dyDescent="0.2">
      <c r="A996" s="142"/>
      <c r="B996" s="142"/>
      <c r="C996" s="142"/>
      <c r="D996" s="142"/>
      <c r="E996" s="142"/>
      <c r="F996" s="142"/>
      <c r="G996" s="142"/>
      <c r="H996" s="142"/>
      <c r="I996" s="142"/>
      <c r="J996" s="142"/>
      <c r="K996" s="142"/>
      <c r="L996" s="142"/>
      <c r="M996" s="142"/>
      <c r="N996" s="142"/>
      <c r="O996" s="142"/>
      <c r="P996" s="142"/>
      <c r="Q996" s="142"/>
      <c r="R996" s="142"/>
      <c r="S996" s="142"/>
      <c r="T996" s="142"/>
      <c r="U996" s="142"/>
      <c r="V996" s="142"/>
      <c r="W996" s="142"/>
      <c r="X996" s="142"/>
      <c r="Y996" s="142"/>
      <c r="Z996" s="142"/>
    </row>
    <row r="997" spans="1:26" ht="12.75" customHeight="1" x14ac:dyDescent="0.2">
      <c r="A997" s="142"/>
      <c r="B997" s="142"/>
      <c r="C997" s="142"/>
      <c r="D997" s="142"/>
      <c r="E997" s="142"/>
      <c r="F997" s="142"/>
      <c r="G997" s="142"/>
      <c r="H997" s="142"/>
      <c r="I997" s="142"/>
      <c r="J997" s="142"/>
      <c r="K997" s="142"/>
      <c r="L997" s="142"/>
      <c r="M997" s="142"/>
      <c r="N997" s="142"/>
      <c r="O997" s="142"/>
      <c r="P997" s="142"/>
      <c r="Q997" s="142"/>
      <c r="R997" s="142"/>
      <c r="S997" s="142"/>
      <c r="T997" s="142"/>
      <c r="U997" s="142"/>
      <c r="V997" s="142"/>
      <c r="W997" s="142"/>
      <c r="X997" s="142"/>
      <c r="Y997" s="142"/>
      <c r="Z997" s="142"/>
    </row>
    <row r="998" spans="1:26" ht="12.75" customHeight="1" x14ac:dyDescent="0.2">
      <c r="A998" s="142"/>
      <c r="B998" s="142"/>
      <c r="C998" s="142"/>
      <c r="D998" s="142"/>
      <c r="E998" s="142"/>
      <c r="F998" s="142"/>
      <c r="G998" s="142"/>
      <c r="H998" s="142"/>
      <c r="I998" s="142"/>
      <c r="J998" s="142"/>
      <c r="K998" s="142"/>
      <c r="L998" s="142"/>
      <c r="M998" s="142"/>
      <c r="N998" s="142"/>
      <c r="O998" s="142"/>
      <c r="P998" s="142"/>
      <c r="Q998" s="142"/>
      <c r="R998" s="142"/>
      <c r="S998" s="142"/>
      <c r="T998" s="142"/>
      <c r="U998" s="142"/>
      <c r="V998" s="142"/>
      <c r="W998" s="142"/>
      <c r="X998" s="142"/>
      <c r="Y998" s="142"/>
      <c r="Z998" s="142"/>
    </row>
    <row r="999" spans="1:26" ht="12.75" customHeight="1" x14ac:dyDescent="0.2">
      <c r="A999" s="142"/>
      <c r="B999" s="142"/>
      <c r="C999" s="142"/>
      <c r="D999" s="142"/>
      <c r="E999" s="142"/>
      <c r="F999" s="142"/>
      <c r="G999" s="142"/>
      <c r="H999" s="142"/>
      <c r="I999" s="142"/>
      <c r="J999" s="142"/>
      <c r="K999" s="142"/>
      <c r="L999" s="142"/>
      <c r="M999" s="142"/>
      <c r="N999" s="142"/>
      <c r="O999" s="142"/>
      <c r="P999" s="142"/>
      <c r="Q999" s="142"/>
      <c r="R999" s="142"/>
      <c r="S999" s="142"/>
      <c r="T999" s="142"/>
      <c r="U999" s="142"/>
      <c r="V999" s="142"/>
      <c r="W999" s="142"/>
      <c r="X999" s="142"/>
      <c r="Y999" s="142"/>
      <c r="Z999" s="142"/>
    </row>
    <row r="1000" spans="1:26" ht="12.75" customHeight="1" x14ac:dyDescent="0.2">
      <c r="A1000" s="142"/>
      <c r="B1000" s="142"/>
      <c r="C1000" s="142"/>
      <c r="D1000" s="142"/>
      <c r="E1000" s="142"/>
      <c r="F1000" s="142"/>
      <c r="G1000" s="142"/>
      <c r="H1000" s="142"/>
      <c r="I1000" s="142"/>
      <c r="J1000" s="142"/>
      <c r="K1000" s="142"/>
      <c r="L1000" s="142"/>
      <c r="M1000" s="142"/>
      <c r="N1000" s="142"/>
      <c r="O1000" s="142"/>
      <c r="P1000" s="142"/>
      <c r="Q1000" s="142"/>
      <c r="R1000" s="142"/>
      <c r="S1000" s="142"/>
      <c r="T1000" s="142"/>
      <c r="U1000" s="142"/>
      <c r="V1000" s="142"/>
      <c r="W1000" s="142"/>
      <c r="X1000" s="142"/>
      <c r="Y1000" s="142"/>
      <c r="Z1000" s="142"/>
    </row>
  </sheetData>
  <mergeCells count="1">
    <mergeCell ref="B7:C7"/>
  </mergeCells>
  <pageMargins left="0.90551181102362199" right="0.51181102362204722" top="0.74803149606299213" bottom="0.74803149606299213" header="0" footer="0"/>
  <pageSetup paperSize="9" scale="9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4"/>
  <sheetViews>
    <sheetView workbookViewId="0"/>
  </sheetViews>
  <sheetFormatPr defaultColWidth="12.5703125" defaultRowHeight="15" customHeight="1" x14ac:dyDescent="0.2"/>
  <cols>
    <col min="1" max="1" width="41.85546875" customWidth="1"/>
    <col min="2" max="2" width="5.5703125" customWidth="1"/>
    <col min="3" max="3" width="8.5703125" customWidth="1"/>
    <col min="4" max="4" width="9.7109375" customWidth="1"/>
    <col min="5" max="5" width="8" customWidth="1"/>
    <col min="6" max="6" width="9.7109375" customWidth="1"/>
    <col min="7" max="26" width="8.5703125" customWidth="1"/>
  </cols>
  <sheetData>
    <row r="1" spans="1:26" ht="12.75" customHeight="1" x14ac:dyDescent="0.2">
      <c r="A1" s="195"/>
      <c r="B1" s="4"/>
      <c r="C1" s="4"/>
      <c r="D1" s="195"/>
      <c r="E1" s="196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</row>
    <row r="2" spans="1:26" ht="12.75" customHeight="1" x14ac:dyDescent="0.2">
      <c r="A2" s="277" t="s">
        <v>248</v>
      </c>
      <c r="B2" s="258"/>
      <c r="C2" s="258"/>
      <c r="D2" s="258"/>
      <c r="E2" s="258"/>
      <c r="F2" s="259"/>
    </row>
    <row r="3" spans="1:26" ht="12.75" customHeight="1" x14ac:dyDescent="0.2">
      <c r="A3" s="197"/>
      <c r="B3" s="198"/>
      <c r="C3" s="198"/>
      <c r="D3" s="198"/>
      <c r="E3" s="198"/>
      <c r="F3" s="199"/>
    </row>
    <row r="4" spans="1:26" ht="12.75" customHeight="1" x14ac:dyDescent="0.25">
      <c r="A4" s="200"/>
      <c r="B4" s="4"/>
      <c r="C4" s="4"/>
      <c r="D4" s="278" t="s">
        <v>249</v>
      </c>
      <c r="E4" s="274"/>
      <c r="F4" s="275"/>
      <c r="G4" s="195"/>
      <c r="H4" s="195"/>
    </row>
    <row r="5" spans="1:26" ht="12.75" customHeight="1" x14ac:dyDescent="0.2">
      <c r="A5" s="186"/>
      <c r="B5" s="195"/>
      <c r="C5" s="195"/>
      <c r="D5" s="201" t="s">
        <v>250</v>
      </c>
      <c r="E5" s="202" t="s">
        <v>251</v>
      </c>
      <c r="F5" s="203" t="s">
        <v>252</v>
      </c>
      <c r="G5" s="195"/>
      <c r="H5" s="195"/>
    </row>
    <row r="6" spans="1:26" ht="12.75" customHeight="1" x14ac:dyDescent="0.2">
      <c r="A6" s="204" t="s">
        <v>253</v>
      </c>
      <c r="B6" s="205" t="s">
        <v>254</v>
      </c>
      <c r="C6" s="206">
        <v>5.0799999999999998E-2</v>
      </c>
      <c r="D6" s="207">
        <v>2.9700000000000001E-2</v>
      </c>
      <c r="E6" s="208">
        <v>5.0799999999999998E-2</v>
      </c>
      <c r="F6" s="209">
        <v>6.2700000000000006E-2</v>
      </c>
      <c r="G6" s="195"/>
      <c r="H6" s="195"/>
    </row>
    <row r="7" spans="1:26" ht="12.75" customHeight="1" x14ac:dyDescent="0.2">
      <c r="A7" s="210" t="s">
        <v>255</v>
      </c>
      <c r="B7" s="211" t="s">
        <v>256</v>
      </c>
      <c r="C7" s="212">
        <v>1.3299999999999999E-2</v>
      </c>
      <c r="D7" s="207">
        <f>0.3%+0.56%</f>
        <v>8.6E-3</v>
      </c>
      <c r="E7" s="208">
        <f>0.48%+0.85%</f>
        <v>1.3299999999999999E-2</v>
      </c>
      <c r="F7" s="209">
        <f>0.82%+0.89%</f>
        <v>1.7099999999999997E-2</v>
      </c>
      <c r="G7" s="195"/>
      <c r="H7" s="195"/>
    </row>
    <row r="8" spans="1:26" ht="12.75" customHeight="1" x14ac:dyDescent="0.2">
      <c r="A8" s="210" t="s">
        <v>257</v>
      </c>
      <c r="B8" s="211" t="s">
        <v>258</v>
      </c>
      <c r="C8" s="212">
        <v>0.1085</v>
      </c>
      <c r="D8" s="207">
        <v>7.7799999999999994E-2</v>
      </c>
      <c r="E8" s="208">
        <v>0.1085</v>
      </c>
      <c r="F8" s="209">
        <v>0.13550000000000001</v>
      </c>
      <c r="G8" s="195"/>
      <c r="H8" s="195"/>
    </row>
    <row r="9" spans="1:26" ht="12.75" customHeight="1" x14ac:dyDescent="0.2">
      <c r="A9" s="210" t="s">
        <v>259</v>
      </c>
      <c r="B9" s="211" t="s">
        <v>260</v>
      </c>
      <c r="C9" s="213">
        <f>(1+E9)^(E10/252)-1</f>
        <v>4.2381252023537819E-3</v>
      </c>
      <c r="D9" s="207" t="s">
        <v>261</v>
      </c>
      <c r="E9" s="214">
        <v>0.14249999999999999</v>
      </c>
      <c r="F9" s="215"/>
      <c r="G9" s="195"/>
      <c r="H9" s="195"/>
    </row>
    <row r="10" spans="1:26" ht="12.75" customHeight="1" x14ac:dyDescent="0.2">
      <c r="A10" s="210" t="s">
        <v>262</v>
      </c>
      <c r="B10" s="279" t="s">
        <v>263</v>
      </c>
      <c r="C10" s="212">
        <v>3.5000000000000003E-2</v>
      </c>
      <c r="D10" s="216" t="s">
        <v>264</v>
      </c>
      <c r="E10" s="217">
        <v>8</v>
      </c>
      <c r="F10" s="185"/>
      <c r="G10" s="195"/>
      <c r="H10" s="195"/>
    </row>
    <row r="11" spans="1:26" ht="12.75" customHeight="1" x14ac:dyDescent="0.2">
      <c r="A11" s="218" t="s">
        <v>265</v>
      </c>
      <c r="B11" s="280"/>
      <c r="C11" s="219">
        <v>3.6499999999999998E-2</v>
      </c>
      <c r="D11" s="178"/>
      <c r="E11" s="220"/>
      <c r="F11" s="185"/>
      <c r="G11" s="195"/>
      <c r="H11" s="195"/>
    </row>
    <row r="12" spans="1:26" ht="12.75" customHeight="1" x14ac:dyDescent="0.2">
      <c r="A12" s="221" t="s">
        <v>266</v>
      </c>
      <c r="B12" s="222"/>
      <c r="C12" s="223"/>
      <c r="D12" s="178"/>
      <c r="E12" s="220"/>
      <c r="F12" s="185"/>
      <c r="G12" s="195"/>
      <c r="H12" s="195"/>
    </row>
    <row r="13" spans="1:26" ht="12.75" customHeight="1" x14ac:dyDescent="0.2">
      <c r="A13" s="224" t="s">
        <v>267</v>
      </c>
      <c r="B13" s="225"/>
      <c r="C13" s="226"/>
      <c r="D13" s="178"/>
      <c r="E13" s="220"/>
      <c r="F13" s="185"/>
      <c r="G13" s="195"/>
      <c r="H13" s="195"/>
    </row>
    <row r="14" spans="1:26" ht="12.75" customHeight="1" x14ac:dyDescent="0.2">
      <c r="A14" s="227" t="s">
        <v>268</v>
      </c>
      <c r="B14" s="228"/>
      <c r="C14" s="229">
        <f>ROUND((((1+C6+C7)*(1+C8)*(1+C9))/(1-(C10+C11))-1),4)</f>
        <v>0.27579999999999999</v>
      </c>
      <c r="D14" s="230">
        <v>0.21429999999999999</v>
      </c>
      <c r="E14" s="231">
        <v>0.2717</v>
      </c>
      <c r="F14" s="232">
        <v>0.3362</v>
      </c>
      <c r="G14" s="195"/>
      <c r="H14" s="195"/>
    </row>
    <row r="15" spans="1:26" ht="12.75" customHeight="1" x14ac:dyDescent="0.2">
      <c r="A15" s="195"/>
      <c r="B15" s="195"/>
      <c r="C15" s="195"/>
      <c r="D15" s="195"/>
      <c r="E15" s="196"/>
      <c r="F15" s="195"/>
      <c r="G15" s="195"/>
      <c r="H15" s="195"/>
    </row>
    <row r="16" spans="1:26" ht="12.75" customHeight="1" x14ac:dyDescent="0.2">
      <c r="A16" s="195"/>
      <c r="B16" s="195"/>
      <c r="C16" s="195"/>
      <c r="D16" s="195"/>
      <c r="E16" s="196"/>
      <c r="F16" s="195"/>
      <c r="G16" s="195"/>
      <c r="H16" s="195"/>
    </row>
    <row r="17" spans="1:8" ht="12.75" customHeight="1" x14ac:dyDescent="0.2">
      <c r="A17" s="195"/>
      <c r="B17" s="195"/>
      <c r="C17" s="195"/>
      <c r="D17" s="195"/>
      <c r="E17" s="196"/>
      <c r="F17" s="195"/>
      <c r="G17" s="195"/>
      <c r="H17" s="195"/>
    </row>
    <row r="18" spans="1:8" ht="12.75" customHeight="1" x14ac:dyDescent="0.2">
      <c r="A18" s="195"/>
      <c r="B18" s="195"/>
      <c r="C18" s="195"/>
      <c r="D18" s="195"/>
      <c r="E18" s="196"/>
      <c r="F18" s="195"/>
      <c r="G18" s="195"/>
      <c r="H18" s="195"/>
    </row>
    <row r="19" spans="1:8" ht="12.75" customHeight="1" x14ac:dyDescent="0.2">
      <c r="E19" s="233"/>
    </row>
    <row r="20" spans="1:8" ht="12.75" customHeight="1" x14ac:dyDescent="0.2">
      <c r="E20" s="233"/>
    </row>
    <row r="21" spans="1:8" ht="12.75" customHeight="1" x14ac:dyDescent="0.2">
      <c r="E21" s="233"/>
    </row>
    <row r="22" spans="1:8" ht="12.75" customHeight="1" x14ac:dyDescent="0.2">
      <c r="E22" s="233"/>
    </row>
    <row r="23" spans="1:8" ht="12.75" customHeight="1" x14ac:dyDescent="0.2">
      <c r="E23" s="233"/>
    </row>
    <row r="24" spans="1:8" ht="12.75" customHeight="1" x14ac:dyDescent="0.2">
      <c r="E24" s="233"/>
    </row>
    <row r="25" spans="1:8" ht="12.75" customHeight="1" x14ac:dyDescent="0.2">
      <c r="E25" s="233"/>
    </row>
    <row r="26" spans="1:8" ht="12.75" customHeight="1" x14ac:dyDescent="0.2">
      <c r="E26" s="233"/>
    </row>
    <row r="27" spans="1:8" ht="12.75" customHeight="1" x14ac:dyDescent="0.2">
      <c r="E27" s="233"/>
    </row>
    <row r="28" spans="1:8" ht="12.75" customHeight="1" x14ac:dyDescent="0.2">
      <c r="E28" s="233"/>
    </row>
    <row r="29" spans="1:8" ht="12.75" customHeight="1" x14ac:dyDescent="0.2">
      <c r="E29" s="233"/>
    </row>
    <row r="30" spans="1:8" ht="12.75" customHeight="1" x14ac:dyDescent="0.2">
      <c r="E30" s="233"/>
    </row>
    <row r="31" spans="1:8" ht="12.75" customHeight="1" x14ac:dyDescent="0.2">
      <c r="E31" s="233"/>
    </row>
    <row r="32" spans="1:8" ht="12.75" customHeight="1" x14ac:dyDescent="0.2">
      <c r="E32" s="233"/>
    </row>
    <row r="33" spans="5:5" ht="12.75" customHeight="1" x14ac:dyDescent="0.2">
      <c r="E33" s="233"/>
    </row>
    <row r="34" spans="5:5" ht="12.75" customHeight="1" x14ac:dyDescent="0.2">
      <c r="E34" s="233"/>
    </row>
    <row r="35" spans="5:5" ht="12.75" customHeight="1" x14ac:dyDescent="0.2">
      <c r="E35" s="233"/>
    </row>
    <row r="36" spans="5:5" ht="12.75" customHeight="1" x14ac:dyDescent="0.2">
      <c r="E36" s="233"/>
    </row>
    <row r="37" spans="5:5" ht="12.75" customHeight="1" x14ac:dyDescent="0.2">
      <c r="E37" s="233"/>
    </row>
    <row r="38" spans="5:5" ht="12.75" customHeight="1" x14ac:dyDescent="0.2">
      <c r="E38" s="233"/>
    </row>
    <row r="39" spans="5:5" ht="12.75" customHeight="1" x14ac:dyDescent="0.2">
      <c r="E39" s="233"/>
    </row>
    <row r="40" spans="5:5" ht="12.75" customHeight="1" x14ac:dyDescent="0.2">
      <c r="E40" s="233"/>
    </row>
    <row r="41" spans="5:5" ht="12.75" customHeight="1" x14ac:dyDescent="0.2">
      <c r="E41" s="233"/>
    </row>
    <row r="42" spans="5:5" ht="12.75" customHeight="1" x14ac:dyDescent="0.2">
      <c r="E42" s="233"/>
    </row>
    <row r="43" spans="5:5" ht="12.75" customHeight="1" x14ac:dyDescent="0.2">
      <c r="E43" s="233"/>
    </row>
    <row r="44" spans="5:5" ht="12.75" customHeight="1" x14ac:dyDescent="0.2">
      <c r="E44" s="233"/>
    </row>
    <row r="45" spans="5:5" ht="12.75" customHeight="1" x14ac:dyDescent="0.2">
      <c r="E45" s="233"/>
    </row>
    <row r="46" spans="5:5" ht="12.75" customHeight="1" x14ac:dyDescent="0.2">
      <c r="E46" s="233"/>
    </row>
    <row r="47" spans="5:5" ht="12.75" customHeight="1" x14ac:dyDescent="0.2">
      <c r="E47" s="233"/>
    </row>
    <row r="48" spans="5:5" ht="12.75" customHeight="1" x14ac:dyDescent="0.2">
      <c r="E48" s="233"/>
    </row>
    <row r="49" spans="5:5" ht="12.75" customHeight="1" x14ac:dyDescent="0.2">
      <c r="E49" s="233"/>
    </row>
    <row r="50" spans="5:5" ht="12.75" customHeight="1" x14ac:dyDescent="0.2">
      <c r="E50" s="233"/>
    </row>
    <row r="51" spans="5:5" ht="12.75" customHeight="1" x14ac:dyDescent="0.2">
      <c r="E51" s="233"/>
    </row>
    <row r="52" spans="5:5" ht="12.75" customHeight="1" x14ac:dyDescent="0.2">
      <c r="E52" s="233"/>
    </row>
    <row r="53" spans="5:5" ht="12.75" customHeight="1" x14ac:dyDescent="0.2">
      <c r="E53" s="233"/>
    </row>
    <row r="54" spans="5:5" ht="12.75" customHeight="1" x14ac:dyDescent="0.2">
      <c r="E54" s="233"/>
    </row>
    <row r="55" spans="5:5" ht="12.75" customHeight="1" x14ac:dyDescent="0.2">
      <c r="E55" s="233"/>
    </row>
    <row r="56" spans="5:5" ht="12.75" customHeight="1" x14ac:dyDescent="0.2">
      <c r="E56" s="233"/>
    </row>
    <row r="57" spans="5:5" ht="12.75" customHeight="1" x14ac:dyDescent="0.2">
      <c r="E57" s="233"/>
    </row>
    <row r="58" spans="5:5" ht="12.75" customHeight="1" x14ac:dyDescent="0.2">
      <c r="E58" s="233"/>
    </row>
    <row r="59" spans="5:5" ht="12.75" customHeight="1" x14ac:dyDescent="0.2">
      <c r="E59" s="233"/>
    </row>
    <row r="60" spans="5:5" ht="12.75" customHeight="1" x14ac:dyDescent="0.2">
      <c r="E60" s="233"/>
    </row>
    <row r="61" spans="5:5" ht="12.75" customHeight="1" x14ac:dyDescent="0.2">
      <c r="E61" s="233"/>
    </row>
    <row r="62" spans="5:5" ht="12.75" customHeight="1" x14ac:dyDescent="0.2">
      <c r="E62" s="233"/>
    </row>
    <row r="63" spans="5:5" ht="12.75" customHeight="1" x14ac:dyDescent="0.2">
      <c r="E63" s="233"/>
    </row>
    <row r="64" spans="5:5" ht="12.75" customHeight="1" x14ac:dyDescent="0.2">
      <c r="E64" s="233"/>
    </row>
    <row r="65" spans="5:5" ht="12.75" customHeight="1" x14ac:dyDescent="0.2">
      <c r="E65" s="233"/>
    </row>
    <row r="66" spans="5:5" ht="12.75" customHeight="1" x14ac:dyDescent="0.2">
      <c r="E66" s="233"/>
    </row>
    <row r="67" spans="5:5" ht="12.75" customHeight="1" x14ac:dyDescent="0.2">
      <c r="E67" s="233"/>
    </row>
    <row r="68" spans="5:5" ht="12.75" customHeight="1" x14ac:dyDescent="0.2">
      <c r="E68" s="233"/>
    </row>
    <row r="69" spans="5:5" ht="12.75" customHeight="1" x14ac:dyDescent="0.2">
      <c r="E69" s="233"/>
    </row>
    <row r="70" spans="5:5" ht="12.75" customHeight="1" x14ac:dyDescent="0.2">
      <c r="E70" s="233"/>
    </row>
    <row r="71" spans="5:5" ht="12.75" customHeight="1" x14ac:dyDescent="0.2">
      <c r="E71" s="233"/>
    </row>
    <row r="72" spans="5:5" ht="12.75" customHeight="1" x14ac:dyDescent="0.2">
      <c r="E72" s="233"/>
    </row>
    <row r="73" spans="5:5" ht="12.75" customHeight="1" x14ac:dyDescent="0.2">
      <c r="E73" s="233"/>
    </row>
    <row r="74" spans="5:5" ht="12.75" customHeight="1" x14ac:dyDescent="0.2">
      <c r="E74" s="233"/>
    </row>
    <row r="75" spans="5:5" ht="12.75" customHeight="1" x14ac:dyDescent="0.2">
      <c r="E75" s="233"/>
    </row>
    <row r="76" spans="5:5" ht="12.75" customHeight="1" x14ac:dyDescent="0.2">
      <c r="E76" s="233"/>
    </row>
    <row r="77" spans="5:5" ht="12.75" customHeight="1" x14ac:dyDescent="0.2">
      <c r="E77" s="233"/>
    </row>
    <row r="78" spans="5:5" ht="12.75" customHeight="1" x14ac:dyDescent="0.2">
      <c r="E78" s="233"/>
    </row>
    <row r="79" spans="5:5" ht="12.75" customHeight="1" x14ac:dyDescent="0.2">
      <c r="E79" s="233"/>
    </row>
    <row r="80" spans="5:5" ht="12.75" customHeight="1" x14ac:dyDescent="0.2">
      <c r="E80" s="233"/>
    </row>
    <row r="81" spans="5:5" ht="12.75" customHeight="1" x14ac:dyDescent="0.2">
      <c r="E81" s="233"/>
    </row>
    <row r="82" spans="5:5" ht="12.75" customHeight="1" x14ac:dyDescent="0.2">
      <c r="E82" s="233"/>
    </row>
    <row r="83" spans="5:5" ht="12.75" customHeight="1" x14ac:dyDescent="0.2">
      <c r="E83" s="233"/>
    </row>
    <row r="84" spans="5:5" ht="12.75" customHeight="1" x14ac:dyDescent="0.2">
      <c r="E84" s="233"/>
    </row>
    <row r="85" spans="5:5" ht="12.75" customHeight="1" x14ac:dyDescent="0.2">
      <c r="E85" s="233"/>
    </row>
    <row r="86" spans="5:5" ht="12.75" customHeight="1" x14ac:dyDescent="0.2">
      <c r="E86" s="233"/>
    </row>
    <row r="87" spans="5:5" ht="12.75" customHeight="1" x14ac:dyDescent="0.2">
      <c r="E87" s="233"/>
    </row>
    <row r="88" spans="5:5" ht="12.75" customHeight="1" x14ac:dyDescent="0.2">
      <c r="E88" s="233"/>
    </row>
    <row r="89" spans="5:5" ht="12.75" customHeight="1" x14ac:dyDescent="0.2">
      <c r="E89" s="233"/>
    </row>
    <row r="90" spans="5:5" ht="12.75" customHeight="1" x14ac:dyDescent="0.2">
      <c r="E90" s="233"/>
    </row>
    <row r="91" spans="5:5" ht="12.75" customHeight="1" x14ac:dyDescent="0.2">
      <c r="E91" s="233"/>
    </row>
    <row r="92" spans="5:5" ht="12.75" customHeight="1" x14ac:dyDescent="0.2">
      <c r="E92" s="233"/>
    </row>
    <row r="93" spans="5:5" ht="12.75" customHeight="1" x14ac:dyDescent="0.2">
      <c r="E93" s="233"/>
    </row>
    <row r="94" spans="5:5" ht="12.75" customHeight="1" x14ac:dyDescent="0.2">
      <c r="E94" s="233"/>
    </row>
    <row r="95" spans="5:5" ht="12.75" customHeight="1" x14ac:dyDescent="0.2">
      <c r="E95" s="233"/>
    </row>
    <row r="96" spans="5:5" ht="12.75" customHeight="1" x14ac:dyDescent="0.2">
      <c r="E96" s="233"/>
    </row>
    <row r="97" spans="5:5" ht="12.75" customHeight="1" x14ac:dyDescent="0.2">
      <c r="E97" s="233"/>
    </row>
    <row r="98" spans="5:5" ht="12.75" customHeight="1" x14ac:dyDescent="0.2">
      <c r="E98" s="233"/>
    </row>
    <row r="99" spans="5:5" ht="12.75" customHeight="1" x14ac:dyDescent="0.2">
      <c r="E99" s="233"/>
    </row>
    <row r="100" spans="5:5" ht="12.75" customHeight="1" x14ac:dyDescent="0.2">
      <c r="E100" s="233"/>
    </row>
    <row r="101" spans="5:5" ht="12.75" customHeight="1" x14ac:dyDescent="0.2">
      <c r="E101" s="233"/>
    </row>
    <row r="102" spans="5:5" ht="12.75" customHeight="1" x14ac:dyDescent="0.2">
      <c r="E102" s="233"/>
    </row>
    <row r="103" spans="5:5" ht="12.75" customHeight="1" x14ac:dyDescent="0.2">
      <c r="E103" s="233"/>
    </row>
    <row r="104" spans="5:5" ht="12.75" customHeight="1" x14ac:dyDescent="0.2">
      <c r="E104" s="233"/>
    </row>
    <row r="105" spans="5:5" ht="12.75" customHeight="1" x14ac:dyDescent="0.2">
      <c r="E105" s="233"/>
    </row>
    <row r="106" spans="5:5" ht="12.75" customHeight="1" x14ac:dyDescent="0.2">
      <c r="E106" s="233"/>
    </row>
    <row r="107" spans="5:5" ht="12.75" customHeight="1" x14ac:dyDescent="0.2">
      <c r="E107" s="233"/>
    </row>
    <row r="108" spans="5:5" ht="12.75" customHeight="1" x14ac:dyDescent="0.2">
      <c r="E108" s="233"/>
    </row>
    <row r="109" spans="5:5" ht="12.75" customHeight="1" x14ac:dyDescent="0.2">
      <c r="E109" s="233"/>
    </row>
    <row r="110" spans="5:5" ht="12.75" customHeight="1" x14ac:dyDescent="0.2">
      <c r="E110" s="233"/>
    </row>
    <row r="111" spans="5:5" ht="12.75" customHeight="1" x14ac:dyDescent="0.2">
      <c r="E111" s="233"/>
    </row>
    <row r="112" spans="5:5" ht="12.75" customHeight="1" x14ac:dyDescent="0.2">
      <c r="E112" s="233"/>
    </row>
    <row r="113" spans="5:5" ht="12.75" customHeight="1" x14ac:dyDescent="0.2">
      <c r="E113" s="233"/>
    </row>
    <row r="114" spans="5:5" ht="12.75" customHeight="1" x14ac:dyDescent="0.2">
      <c r="E114" s="233"/>
    </row>
    <row r="115" spans="5:5" ht="12.75" customHeight="1" x14ac:dyDescent="0.2">
      <c r="E115" s="233"/>
    </row>
    <row r="116" spans="5:5" ht="12.75" customHeight="1" x14ac:dyDescent="0.2">
      <c r="E116" s="233"/>
    </row>
    <row r="117" spans="5:5" ht="12.75" customHeight="1" x14ac:dyDescent="0.2">
      <c r="E117" s="233"/>
    </row>
    <row r="118" spans="5:5" ht="12.75" customHeight="1" x14ac:dyDescent="0.2">
      <c r="E118" s="233"/>
    </row>
    <row r="119" spans="5:5" ht="12.75" customHeight="1" x14ac:dyDescent="0.2">
      <c r="E119" s="233"/>
    </row>
    <row r="120" spans="5:5" ht="12.75" customHeight="1" x14ac:dyDescent="0.2">
      <c r="E120" s="233"/>
    </row>
    <row r="121" spans="5:5" ht="12.75" customHeight="1" x14ac:dyDescent="0.2">
      <c r="E121" s="233"/>
    </row>
    <row r="122" spans="5:5" ht="12.75" customHeight="1" x14ac:dyDescent="0.2">
      <c r="E122" s="233"/>
    </row>
    <row r="123" spans="5:5" ht="12.75" customHeight="1" x14ac:dyDescent="0.2">
      <c r="E123" s="233"/>
    </row>
    <row r="124" spans="5:5" ht="12.75" customHeight="1" x14ac:dyDescent="0.2">
      <c r="E124" s="233"/>
    </row>
    <row r="125" spans="5:5" ht="12.75" customHeight="1" x14ac:dyDescent="0.2">
      <c r="E125" s="233"/>
    </row>
    <row r="126" spans="5:5" ht="12.75" customHeight="1" x14ac:dyDescent="0.2">
      <c r="E126" s="233"/>
    </row>
    <row r="127" spans="5:5" ht="12.75" customHeight="1" x14ac:dyDescent="0.2">
      <c r="E127" s="233"/>
    </row>
    <row r="128" spans="5:5" ht="12.75" customHeight="1" x14ac:dyDescent="0.2">
      <c r="E128" s="233"/>
    </row>
    <row r="129" spans="5:5" ht="12.75" customHeight="1" x14ac:dyDescent="0.2">
      <c r="E129" s="233"/>
    </row>
    <row r="130" spans="5:5" ht="12.75" customHeight="1" x14ac:dyDescent="0.2">
      <c r="E130" s="233"/>
    </row>
    <row r="131" spans="5:5" ht="12.75" customHeight="1" x14ac:dyDescent="0.2">
      <c r="E131" s="233"/>
    </row>
    <row r="132" spans="5:5" ht="12.75" customHeight="1" x14ac:dyDescent="0.2">
      <c r="E132" s="233"/>
    </row>
    <row r="133" spans="5:5" ht="12.75" customHeight="1" x14ac:dyDescent="0.2">
      <c r="E133" s="233"/>
    </row>
    <row r="134" spans="5:5" ht="12.75" customHeight="1" x14ac:dyDescent="0.2">
      <c r="E134" s="233"/>
    </row>
    <row r="135" spans="5:5" ht="12.75" customHeight="1" x14ac:dyDescent="0.2">
      <c r="E135" s="233"/>
    </row>
    <row r="136" spans="5:5" ht="12.75" customHeight="1" x14ac:dyDescent="0.2">
      <c r="E136" s="233"/>
    </row>
    <row r="137" spans="5:5" ht="12.75" customHeight="1" x14ac:dyDescent="0.2">
      <c r="E137" s="233"/>
    </row>
    <row r="138" spans="5:5" ht="12.75" customHeight="1" x14ac:dyDescent="0.2">
      <c r="E138" s="233"/>
    </row>
    <row r="139" spans="5:5" ht="12.75" customHeight="1" x14ac:dyDescent="0.2">
      <c r="E139" s="233"/>
    </row>
    <row r="140" spans="5:5" ht="12.75" customHeight="1" x14ac:dyDescent="0.2">
      <c r="E140" s="233"/>
    </row>
    <row r="141" spans="5:5" ht="12.75" customHeight="1" x14ac:dyDescent="0.2">
      <c r="E141" s="233"/>
    </row>
    <row r="142" spans="5:5" ht="12.75" customHeight="1" x14ac:dyDescent="0.2">
      <c r="E142" s="233"/>
    </row>
    <row r="143" spans="5:5" ht="12.75" customHeight="1" x14ac:dyDescent="0.2">
      <c r="E143" s="233"/>
    </row>
    <row r="144" spans="5:5" ht="12.75" customHeight="1" x14ac:dyDescent="0.2">
      <c r="E144" s="233"/>
    </row>
    <row r="145" spans="5:5" ht="12.75" customHeight="1" x14ac:dyDescent="0.2">
      <c r="E145" s="233"/>
    </row>
    <row r="146" spans="5:5" ht="12.75" customHeight="1" x14ac:dyDescent="0.2">
      <c r="E146" s="233"/>
    </row>
    <row r="147" spans="5:5" ht="12.75" customHeight="1" x14ac:dyDescent="0.2">
      <c r="E147" s="233"/>
    </row>
    <row r="148" spans="5:5" ht="12.75" customHeight="1" x14ac:dyDescent="0.2">
      <c r="E148" s="233"/>
    </row>
    <row r="149" spans="5:5" ht="12.75" customHeight="1" x14ac:dyDescent="0.2">
      <c r="E149" s="233"/>
    </row>
    <row r="150" spans="5:5" ht="12.75" customHeight="1" x14ac:dyDescent="0.2">
      <c r="E150" s="233"/>
    </row>
    <row r="151" spans="5:5" ht="12.75" customHeight="1" x14ac:dyDescent="0.2">
      <c r="E151" s="233"/>
    </row>
    <row r="152" spans="5:5" ht="12.75" customHeight="1" x14ac:dyDescent="0.2">
      <c r="E152" s="233"/>
    </row>
    <row r="153" spans="5:5" ht="12.75" customHeight="1" x14ac:dyDescent="0.2">
      <c r="E153" s="233"/>
    </row>
    <row r="154" spans="5:5" ht="12.75" customHeight="1" x14ac:dyDescent="0.2">
      <c r="E154" s="233"/>
    </row>
    <row r="155" spans="5:5" ht="12.75" customHeight="1" x14ac:dyDescent="0.2">
      <c r="E155" s="233"/>
    </row>
    <row r="156" spans="5:5" ht="12.75" customHeight="1" x14ac:dyDescent="0.2">
      <c r="E156" s="233"/>
    </row>
    <row r="157" spans="5:5" ht="12.75" customHeight="1" x14ac:dyDescent="0.2">
      <c r="E157" s="233"/>
    </row>
    <row r="158" spans="5:5" ht="12.75" customHeight="1" x14ac:dyDescent="0.2">
      <c r="E158" s="233"/>
    </row>
    <row r="159" spans="5:5" ht="12.75" customHeight="1" x14ac:dyDescent="0.2">
      <c r="E159" s="233"/>
    </row>
    <row r="160" spans="5:5" ht="12.75" customHeight="1" x14ac:dyDescent="0.2">
      <c r="E160" s="233"/>
    </row>
    <row r="161" spans="5:5" ht="12.75" customHeight="1" x14ac:dyDescent="0.2">
      <c r="E161" s="233"/>
    </row>
    <row r="162" spans="5:5" ht="12.75" customHeight="1" x14ac:dyDescent="0.2">
      <c r="E162" s="233"/>
    </row>
    <row r="163" spans="5:5" ht="12.75" customHeight="1" x14ac:dyDescent="0.2">
      <c r="E163" s="233"/>
    </row>
    <row r="164" spans="5:5" ht="12.75" customHeight="1" x14ac:dyDescent="0.2">
      <c r="E164" s="233"/>
    </row>
    <row r="165" spans="5:5" ht="12.75" customHeight="1" x14ac:dyDescent="0.2">
      <c r="E165" s="233"/>
    </row>
    <row r="166" spans="5:5" ht="12.75" customHeight="1" x14ac:dyDescent="0.2">
      <c r="E166" s="233"/>
    </row>
    <row r="167" spans="5:5" ht="12.75" customHeight="1" x14ac:dyDescent="0.2">
      <c r="E167" s="233"/>
    </row>
    <row r="168" spans="5:5" ht="12.75" customHeight="1" x14ac:dyDescent="0.2">
      <c r="E168" s="233"/>
    </row>
    <row r="169" spans="5:5" ht="12.75" customHeight="1" x14ac:dyDescent="0.2">
      <c r="E169" s="233"/>
    </row>
    <row r="170" spans="5:5" ht="12.75" customHeight="1" x14ac:dyDescent="0.2">
      <c r="E170" s="233"/>
    </row>
    <row r="171" spans="5:5" ht="12.75" customHeight="1" x14ac:dyDescent="0.2">
      <c r="E171" s="233"/>
    </row>
    <row r="172" spans="5:5" ht="12.75" customHeight="1" x14ac:dyDescent="0.2">
      <c r="E172" s="233"/>
    </row>
    <row r="173" spans="5:5" ht="12.75" customHeight="1" x14ac:dyDescent="0.2">
      <c r="E173" s="233"/>
    </row>
    <row r="174" spans="5:5" ht="12.75" customHeight="1" x14ac:dyDescent="0.2">
      <c r="E174" s="233"/>
    </row>
    <row r="175" spans="5:5" ht="12.75" customHeight="1" x14ac:dyDescent="0.2">
      <c r="E175" s="233"/>
    </row>
    <row r="176" spans="5:5" ht="12.75" customHeight="1" x14ac:dyDescent="0.2">
      <c r="E176" s="233"/>
    </row>
    <row r="177" spans="5:5" ht="12.75" customHeight="1" x14ac:dyDescent="0.2">
      <c r="E177" s="233"/>
    </row>
    <row r="178" spans="5:5" ht="12.75" customHeight="1" x14ac:dyDescent="0.2">
      <c r="E178" s="233"/>
    </row>
    <row r="179" spans="5:5" ht="12.75" customHeight="1" x14ac:dyDescent="0.2">
      <c r="E179" s="233"/>
    </row>
    <row r="180" spans="5:5" ht="12.75" customHeight="1" x14ac:dyDescent="0.2">
      <c r="E180" s="233"/>
    </row>
    <row r="181" spans="5:5" ht="12.75" customHeight="1" x14ac:dyDescent="0.2">
      <c r="E181" s="233"/>
    </row>
    <row r="182" spans="5:5" ht="12.75" customHeight="1" x14ac:dyDescent="0.2">
      <c r="E182" s="233"/>
    </row>
    <row r="183" spans="5:5" ht="12.75" customHeight="1" x14ac:dyDescent="0.2">
      <c r="E183" s="233"/>
    </row>
    <row r="184" spans="5:5" ht="12.75" customHeight="1" x14ac:dyDescent="0.2">
      <c r="E184" s="233"/>
    </row>
    <row r="185" spans="5:5" ht="12.75" customHeight="1" x14ac:dyDescent="0.2">
      <c r="E185" s="233"/>
    </row>
    <row r="186" spans="5:5" ht="12.75" customHeight="1" x14ac:dyDescent="0.2">
      <c r="E186" s="233"/>
    </row>
    <row r="187" spans="5:5" ht="12.75" customHeight="1" x14ac:dyDescent="0.2">
      <c r="E187" s="233"/>
    </row>
    <row r="188" spans="5:5" ht="12.75" customHeight="1" x14ac:dyDescent="0.2">
      <c r="E188" s="233"/>
    </row>
    <row r="189" spans="5:5" ht="12.75" customHeight="1" x14ac:dyDescent="0.2">
      <c r="E189" s="233"/>
    </row>
    <row r="190" spans="5:5" ht="12.75" customHeight="1" x14ac:dyDescent="0.2">
      <c r="E190" s="233"/>
    </row>
    <row r="191" spans="5:5" ht="12.75" customHeight="1" x14ac:dyDescent="0.2">
      <c r="E191" s="233"/>
    </row>
    <row r="192" spans="5:5" ht="12.75" customHeight="1" x14ac:dyDescent="0.2">
      <c r="E192" s="233"/>
    </row>
    <row r="193" spans="5:5" ht="12.75" customHeight="1" x14ac:dyDescent="0.2">
      <c r="E193" s="233"/>
    </row>
    <row r="194" spans="5:5" ht="12.75" customHeight="1" x14ac:dyDescent="0.2">
      <c r="E194" s="233"/>
    </row>
    <row r="195" spans="5:5" ht="12.75" customHeight="1" x14ac:dyDescent="0.2">
      <c r="E195" s="233"/>
    </row>
    <row r="196" spans="5:5" ht="12.75" customHeight="1" x14ac:dyDescent="0.2">
      <c r="E196" s="233"/>
    </row>
    <row r="197" spans="5:5" ht="12.75" customHeight="1" x14ac:dyDescent="0.2">
      <c r="E197" s="233"/>
    </row>
    <row r="198" spans="5:5" ht="12.75" customHeight="1" x14ac:dyDescent="0.2">
      <c r="E198" s="233"/>
    </row>
    <row r="199" spans="5:5" ht="12.75" customHeight="1" x14ac:dyDescent="0.2">
      <c r="E199" s="233"/>
    </row>
    <row r="200" spans="5:5" ht="12.75" customHeight="1" x14ac:dyDescent="0.2">
      <c r="E200" s="233"/>
    </row>
    <row r="201" spans="5:5" ht="12.75" customHeight="1" x14ac:dyDescent="0.2">
      <c r="E201" s="233"/>
    </row>
    <row r="202" spans="5:5" ht="12.75" customHeight="1" x14ac:dyDescent="0.2">
      <c r="E202" s="233"/>
    </row>
    <row r="203" spans="5:5" ht="12.75" customHeight="1" x14ac:dyDescent="0.2">
      <c r="E203" s="233"/>
    </row>
    <row r="204" spans="5:5" ht="12.75" customHeight="1" x14ac:dyDescent="0.2">
      <c r="E204" s="233"/>
    </row>
    <row r="205" spans="5:5" ht="12.75" customHeight="1" x14ac:dyDescent="0.2">
      <c r="E205" s="233"/>
    </row>
    <row r="206" spans="5:5" ht="12.75" customHeight="1" x14ac:dyDescent="0.2">
      <c r="E206" s="233"/>
    </row>
    <row r="207" spans="5:5" ht="12.75" customHeight="1" x14ac:dyDescent="0.2">
      <c r="E207" s="233"/>
    </row>
    <row r="208" spans="5:5" ht="12.75" customHeight="1" x14ac:dyDescent="0.2">
      <c r="E208" s="233"/>
    </row>
    <row r="209" spans="5:5" ht="12.75" customHeight="1" x14ac:dyDescent="0.2">
      <c r="E209" s="233"/>
    </row>
    <row r="210" spans="5:5" ht="12.75" customHeight="1" x14ac:dyDescent="0.2">
      <c r="E210" s="233"/>
    </row>
    <row r="211" spans="5:5" ht="12.75" customHeight="1" x14ac:dyDescent="0.2">
      <c r="E211" s="233"/>
    </row>
    <row r="212" spans="5:5" ht="12.75" customHeight="1" x14ac:dyDescent="0.2">
      <c r="E212" s="233"/>
    </row>
    <row r="213" spans="5:5" ht="12.75" customHeight="1" x14ac:dyDescent="0.2">
      <c r="E213" s="233"/>
    </row>
    <row r="214" spans="5:5" ht="12.75" customHeight="1" x14ac:dyDescent="0.2">
      <c r="E214" s="233"/>
    </row>
    <row r="215" spans="5:5" ht="12.75" customHeight="1" x14ac:dyDescent="0.2">
      <c r="E215" s="233"/>
    </row>
    <row r="216" spans="5:5" ht="12.75" customHeight="1" x14ac:dyDescent="0.2">
      <c r="E216" s="233"/>
    </row>
    <row r="217" spans="5:5" ht="12.75" customHeight="1" x14ac:dyDescent="0.2">
      <c r="E217" s="233"/>
    </row>
    <row r="218" spans="5:5" ht="12.75" customHeight="1" x14ac:dyDescent="0.2">
      <c r="E218" s="233"/>
    </row>
    <row r="219" spans="5:5" ht="12.75" customHeight="1" x14ac:dyDescent="0.2">
      <c r="E219" s="233"/>
    </row>
    <row r="220" spans="5:5" ht="12.75" customHeight="1" x14ac:dyDescent="0.2">
      <c r="E220" s="233"/>
    </row>
    <row r="221" spans="5:5" ht="12.75" customHeight="1" x14ac:dyDescent="0.2">
      <c r="E221" s="233"/>
    </row>
    <row r="222" spans="5:5" ht="12.75" customHeight="1" x14ac:dyDescent="0.2">
      <c r="E222" s="233"/>
    </row>
    <row r="223" spans="5:5" ht="12.75" customHeight="1" x14ac:dyDescent="0.2">
      <c r="E223" s="233"/>
    </row>
    <row r="224" spans="5:5" ht="12.75" customHeight="1" x14ac:dyDescent="0.2">
      <c r="E224" s="233"/>
    </row>
    <row r="225" spans="5:5" ht="12.75" customHeight="1" x14ac:dyDescent="0.2">
      <c r="E225" s="233"/>
    </row>
    <row r="226" spans="5:5" ht="12.75" customHeight="1" x14ac:dyDescent="0.2">
      <c r="E226" s="233"/>
    </row>
    <row r="227" spans="5:5" ht="12.75" customHeight="1" x14ac:dyDescent="0.2">
      <c r="E227" s="233"/>
    </row>
    <row r="228" spans="5:5" ht="12.75" customHeight="1" x14ac:dyDescent="0.2">
      <c r="E228" s="233"/>
    </row>
    <row r="229" spans="5:5" ht="12.75" customHeight="1" x14ac:dyDescent="0.2">
      <c r="E229" s="233"/>
    </row>
    <row r="230" spans="5:5" ht="12.75" customHeight="1" x14ac:dyDescent="0.2">
      <c r="E230" s="233"/>
    </row>
    <row r="231" spans="5:5" ht="12.75" customHeight="1" x14ac:dyDescent="0.2">
      <c r="E231" s="233"/>
    </row>
    <row r="232" spans="5:5" ht="12.75" customHeight="1" x14ac:dyDescent="0.2">
      <c r="E232" s="233"/>
    </row>
    <row r="233" spans="5:5" ht="12.75" customHeight="1" x14ac:dyDescent="0.2">
      <c r="E233" s="233"/>
    </row>
    <row r="234" spans="5:5" ht="12.75" customHeight="1" x14ac:dyDescent="0.2">
      <c r="E234" s="233"/>
    </row>
    <row r="235" spans="5:5" ht="12.75" customHeight="1" x14ac:dyDescent="0.2">
      <c r="E235" s="233"/>
    </row>
    <row r="236" spans="5:5" ht="12.75" customHeight="1" x14ac:dyDescent="0.2">
      <c r="E236" s="233"/>
    </row>
    <row r="237" spans="5:5" ht="12.75" customHeight="1" x14ac:dyDescent="0.2">
      <c r="E237" s="233"/>
    </row>
    <row r="238" spans="5:5" ht="12.75" customHeight="1" x14ac:dyDescent="0.2">
      <c r="E238" s="233"/>
    </row>
    <row r="239" spans="5:5" ht="12.75" customHeight="1" x14ac:dyDescent="0.2">
      <c r="E239" s="233"/>
    </row>
    <row r="240" spans="5:5" ht="12.75" customHeight="1" x14ac:dyDescent="0.2">
      <c r="E240" s="233"/>
    </row>
    <row r="241" spans="5:5" ht="12.75" customHeight="1" x14ac:dyDescent="0.2">
      <c r="E241" s="233"/>
    </row>
    <row r="242" spans="5:5" ht="12.75" customHeight="1" x14ac:dyDescent="0.2">
      <c r="E242" s="233"/>
    </row>
    <row r="243" spans="5:5" ht="12.75" customHeight="1" x14ac:dyDescent="0.2">
      <c r="E243" s="233"/>
    </row>
    <row r="244" spans="5:5" ht="12.75" customHeight="1" x14ac:dyDescent="0.2">
      <c r="E244" s="233"/>
    </row>
    <row r="245" spans="5:5" ht="12.75" customHeight="1" x14ac:dyDescent="0.2">
      <c r="E245" s="233"/>
    </row>
    <row r="246" spans="5:5" ht="12.75" customHeight="1" x14ac:dyDescent="0.2">
      <c r="E246" s="233"/>
    </row>
    <row r="247" spans="5:5" ht="12.75" customHeight="1" x14ac:dyDescent="0.2">
      <c r="E247" s="233"/>
    </row>
    <row r="248" spans="5:5" ht="12.75" customHeight="1" x14ac:dyDescent="0.2">
      <c r="E248" s="233"/>
    </row>
    <row r="249" spans="5:5" ht="12.75" customHeight="1" x14ac:dyDescent="0.2">
      <c r="E249" s="233"/>
    </row>
    <row r="250" spans="5:5" ht="12.75" customHeight="1" x14ac:dyDescent="0.2">
      <c r="E250" s="233"/>
    </row>
    <row r="251" spans="5:5" ht="12.75" customHeight="1" x14ac:dyDescent="0.2">
      <c r="E251" s="233"/>
    </row>
    <row r="252" spans="5:5" ht="12.75" customHeight="1" x14ac:dyDescent="0.2">
      <c r="E252" s="233"/>
    </row>
    <row r="253" spans="5:5" ht="12.75" customHeight="1" x14ac:dyDescent="0.2">
      <c r="E253" s="233"/>
    </row>
    <row r="254" spans="5:5" ht="12.75" customHeight="1" x14ac:dyDescent="0.2">
      <c r="E254" s="233"/>
    </row>
    <row r="255" spans="5:5" ht="12.75" customHeight="1" x14ac:dyDescent="0.2">
      <c r="E255" s="233"/>
    </row>
    <row r="256" spans="5:5" ht="12.75" customHeight="1" x14ac:dyDescent="0.2">
      <c r="E256" s="233"/>
    </row>
    <row r="257" spans="5:5" ht="12.75" customHeight="1" x14ac:dyDescent="0.2">
      <c r="E257" s="233"/>
    </row>
    <row r="258" spans="5:5" ht="12.75" customHeight="1" x14ac:dyDescent="0.2">
      <c r="E258" s="233"/>
    </row>
    <row r="259" spans="5:5" ht="12.75" customHeight="1" x14ac:dyDescent="0.2">
      <c r="E259" s="233"/>
    </row>
    <row r="260" spans="5:5" ht="12.75" customHeight="1" x14ac:dyDescent="0.2">
      <c r="E260" s="233"/>
    </row>
    <row r="261" spans="5:5" ht="12.75" customHeight="1" x14ac:dyDescent="0.2">
      <c r="E261" s="233"/>
    </row>
    <row r="262" spans="5:5" ht="12.75" customHeight="1" x14ac:dyDescent="0.2">
      <c r="E262" s="233"/>
    </row>
    <row r="263" spans="5:5" ht="12.75" customHeight="1" x14ac:dyDescent="0.2">
      <c r="E263" s="233"/>
    </row>
    <row r="264" spans="5:5" ht="12.75" customHeight="1" x14ac:dyDescent="0.2">
      <c r="E264" s="233"/>
    </row>
    <row r="265" spans="5:5" ht="12.75" customHeight="1" x14ac:dyDescent="0.2">
      <c r="E265" s="233"/>
    </row>
    <row r="266" spans="5:5" ht="12.75" customHeight="1" x14ac:dyDescent="0.2">
      <c r="E266" s="233"/>
    </row>
    <row r="267" spans="5:5" ht="12.75" customHeight="1" x14ac:dyDescent="0.2">
      <c r="E267" s="233"/>
    </row>
    <row r="268" spans="5:5" ht="12.75" customHeight="1" x14ac:dyDescent="0.2">
      <c r="E268" s="233"/>
    </row>
    <row r="269" spans="5:5" ht="12.75" customHeight="1" x14ac:dyDescent="0.2">
      <c r="E269" s="233"/>
    </row>
    <row r="270" spans="5:5" ht="12.75" customHeight="1" x14ac:dyDescent="0.2">
      <c r="E270" s="233"/>
    </row>
    <row r="271" spans="5:5" ht="12.75" customHeight="1" x14ac:dyDescent="0.2">
      <c r="E271" s="233"/>
    </row>
    <row r="272" spans="5:5" ht="12.75" customHeight="1" x14ac:dyDescent="0.2">
      <c r="E272" s="233"/>
    </row>
    <row r="273" spans="5:5" ht="12.75" customHeight="1" x14ac:dyDescent="0.2">
      <c r="E273" s="233"/>
    </row>
    <row r="274" spans="5:5" ht="12.75" customHeight="1" x14ac:dyDescent="0.2">
      <c r="E274" s="233"/>
    </row>
    <row r="275" spans="5:5" ht="12.75" customHeight="1" x14ac:dyDescent="0.2">
      <c r="E275" s="233"/>
    </row>
    <row r="276" spans="5:5" ht="12.75" customHeight="1" x14ac:dyDescent="0.2">
      <c r="E276" s="233"/>
    </row>
    <row r="277" spans="5:5" ht="12.75" customHeight="1" x14ac:dyDescent="0.2">
      <c r="E277" s="233"/>
    </row>
    <row r="278" spans="5:5" ht="12.75" customHeight="1" x14ac:dyDescent="0.2">
      <c r="E278" s="233"/>
    </row>
    <row r="279" spans="5:5" ht="12.75" customHeight="1" x14ac:dyDescent="0.2">
      <c r="E279" s="233"/>
    </row>
    <row r="280" spans="5:5" ht="12.75" customHeight="1" x14ac:dyDescent="0.2">
      <c r="E280" s="233"/>
    </row>
    <row r="281" spans="5:5" ht="12.75" customHeight="1" x14ac:dyDescent="0.2">
      <c r="E281" s="233"/>
    </row>
    <row r="282" spans="5:5" ht="12.75" customHeight="1" x14ac:dyDescent="0.2">
      <c r="E282" s="233"/>
    </row>
    <row r="283" spans="5:5" ht="12.75" customHeight="1" x14ac:dyDescent="0.2">
      <c r="E283" s="233"/>
    </row>
    <row r="284" spans="5:5" ht="12.75" customHeight="1" x14ac:dyDescent="0.2">
      <c r="E284" s="233"/>
    </row>
    <row r="285" spans="5:5" ht="12.75" customHeight="1" x14ac:dyDescent="0.2">
      <c r="E285" s="233"/>
    </row>
    <row r="286" spans="5:5" ht="12.75" customHeight="1" x14ac:dyDescent="0.2">
      <c r="E286" s="233"/>
    </row>
    <row r="287" spans="5:5" ht="12.75" customHeight="1" x14ac:dyDescent="0.2">
      <c r="E287" s="233"/>
    </row>
    <row r="288" spans="5:5" ht="12.75" customHeight="1" x14ac:dyDescent="0.2">
      <c r="E288" s="233"/>
    </row>
    <row r="289" spans="5:5" ht="12.75" customHeight="1" x14ac:dyDescent="0.2">
      <c r="E289" s="233"/>
    </row>
    <row r="290" spans="5:5" ht="12.75" customHeight="1" x14ac:dyDescent="0.2">
      <c r="E290" s="233"/>
    </row>
    <row r="291" spans="5:5" ht="12.75" customHeight="1" x14ac:dyDescent="0.2">
      <c r="E291" s="233"/>
    </row>
    <row r="292" spans="5:5" ht="12.75" customHeight="1" x14ac:dyDescent="0.2">
      <c r="E292" s="233"/>
    </row>
    <row r="293" spans="5:5" ht="12.75" customHeight="1" x14ac:dyDescent="0.2">
      <c r="E293" s="233"/>
    </row>
    <row r="294" spans="5:5" ht="12.75" customHeight="1" x14ac:dyDescent="0.2">
      <c r="E294" s="233"/>
    </row>
    <row r="295" spans="5:5" ht="12.75" customHeight="1" x14ac:dyDescent="0.2">
      <c r="E295" s="233"/>
    </row>
    <row r="296" spans="5:5" ht="12.75" customHeight="1" x14ac:dyDescent="0.2">
      <c r="E296" s="233"/>
    </row>
    <row r="297" spans="5:5" ht="12.75" customHeight="1" x14ac:dyDescent="0.2">
      <c r="E297" s="233"/>
    </row>
    <row r="298" spans="5:5" ht="12.75" customHeight="1" x14ac:dyDescent="0.2">
      <c r="E298" s="233"/>
    </row>
    <row r="299" spans="5:5" ht="12.75" customHeight="1" x14ac:dyDescent="0.2">
      <c r="E299" s="233"/>
    </row>
    <row r="300" spans="5:5" ht="12.75" customHeight="1" x14ac:dyDescent="0.2">
      <c r="E300" s="233"/>
    </row>
    <row r="301" spans="5:5" ht="12.75" customHeight="1" x14ac:dyDescent="0.2">
      <c r="E301" s="233"/>
    </row>
    <row r="302" spans="5:5" ht="12.75" customHeight="1" x14ac:dyDescent="0.2">
      <c r="E302" s="233"/>
    </row>
    <row r="303" spans="5:5" ht="12.75" customHeight="1" x14ac:dyDescent="0.2">
      <c r="E303" s="233"/>
    </row>
    <row r="304" spans="5:5" ht="12.75" customHeight="1" x14ac:dyDescent="0.2">
      <c r="E304" s="233"/>
    </row>
    <row r="305" spans="5:5" ht="12.75" customHeight="1" x14ac:dyDescent="0.2">
      <c r="E305" s="233"/>
    </row>
    <row r="306" spans="5:5" ht="12.75" customHeight="1" x14ac:dyDescent="0.2">
      <c r="E306" s="233"/>
    </row>
    <row r="307" spans="5:5" ht="12.75" customHeight="1" x14ac:dyDescent="0.2">
      <c r="E307" s="233"/>
    </row>
    <row r="308" spans="5:5" ht="12.75" customHeight="1" x14ac:dyDescent="0.2">
      <c r="E308" s="233"/>
    </row>
    <row r="309" spans="5:5" ht="12.75" customHeight="1" x14ac:dyDescent="0.2">
      <c r="E309" s="233"/>
    </row>
    <row r="310" spans="5:5" ht="12.75" customHeight="1" x14ac:dyDescent="0.2">
      <c r="E310" s="233"/>
    </row>
    <row r="311" spans="5:5" ht="12.75" customHeight="1" x14ac:dyDescent="0.2">
      <c r="E311" s="233"/>
    </row>
    <row r="312" spans="5:5" ht="12.75" customHeight="1" x14ac:dyDescent="0.2">
      <c r="E312" s="233"/>
    </row>
    <row r="313" spans="5:5" ht="12.75" customHeight="1" x14ac:dyDescent="0.2">
      <c r="E313" s="233"/>
    </row>
    <row r="314" spans="5:5" ht="12.75" customHeight="1" x14ac:dyDescent="0.2">
      <c r="E314" s="233"/>
    </row>
    <row r="315" spans="5:5" ht="12.75" customHeight="1" x14ac:dyDescent="0.2">
      <c r="E315" s="233"/>
    </row>
    <row r="316" spans="5:5" ht="12.75" customHeight="1" x14ac:dyDescent="0.2">
      <c r="E316" s="233"/>
    </row>
    <row r="317" spans="5:5" ht="12.75" customHeight="1" x14ac:dyDescent="0.2">
      <c r="E317" s="233"/>
    </row>
    <row r="318" spans="5:5" ht="12.75" customHeight="1" x14ac:dyDescent="0.2">
      <c r="E318" s="233"/>
    </row>
    <row r="319" spans="5:5" ht="12.75" customHeight="1" x14ac:dyDescent="0.2">
      <c r="E319" s="233"/>
    </row>
    <row r="320" spans="5:5" ht="12.75" customHeight="1" x14ac:dyDescent="0.2">
      <c r="E320" s="233"/>
    </row>
    <row r="321" spans="5:5" ht="12.75" customHeight="1" x14ac:dyDescent="0.2">
      <c r="E321" s="233"/>
    </row>
    <row r="322" spans="5:5" ht="12.75" customHeight="1" x14ac:dyDescent="0.2">
      <c r="E322" s="233"/>
    </row>
    <row r="323" spans="5:5" ht="12.75" customHeight="1" x14ac:dyDescent="0.2">
      <c r="E323" s="233"/>
    </row>
    <row r="324" spans="5:5" ht="12.75" customHeight="1" x14ac:dyDescent="0.2">
      <c r="E324" s="233"/>
    </row>
    <row r="325" spans="5:5" ht="12.75" customHeight="1" x14ac:dyDescent="0.2">
      <c r="E325" s="233"/>
    </row>
    <row r="326" spans="5:5" ht="12.75" customHeight="1" x14ac:dyDescent="0.2">
      <c r="E326" s="233"/>
    </row>
    <row r="327" spans="5:5" ht="12.75" customHeight="1" x14ac:dyDescent="0.2">
      <c r="E327" s="233"/>
    </row>
    <row r="328" spans="5:5" ht="12.75" customHeight="1" x14ac:dyDescent="0.2">
      <c r="E328" s="233"/>
    </row>
    <row r="329" spans="5:5" ht="12.75" customHeight="1" x14ac:dyDescent="0.2">
      <c r="E329" s="233"/>
    </row>
    <row r="330" spans="5:5" ht="12.75" customHeight="1" x14ac:dyDescent="0.2">
      <c r="E330" s="233"/>
    </row>
    <row r="331" spans="5:5" ht="12.75" customHeight="1" x14ac:dyDescent="0.2">
      <c r="E331" s="233"/>
    </row>
    <row r="332" spans="5:5" ht="12.75" customHeight="1" x14ac:dyDescent="0.2">
      <c r="E332" s="233"/>
    </row>
    <row r="333" spans="5:5" ht="12.75" customHeight="1" x14ac:dyDescent="0.2">
      <c r="E333" s="233"/>
    </row>
    <row r="334" spans="5:5" ht="12.75" customHeight="1" x14ac:dyDescent="0.2">
      <c r="E334" s="233"/>
    </row>
    <row r="335" spans="5:5" ht="12.75" customHeight="1" x14ac:dyDescent="0.2">
      <c r="E335" s="233"/>
    </row>
    <row r="336" spans="5:5" ht="12.75" customHeight="1" x14ac:dyDescent="0.2">
      <c r="E336" s="233"/>
    </row>
    <row r="337" spans="5:5" ht="12.75" customHeight="1" x14ac:dyDescent="0.2">
      <c r="E337" s="233"/>
    </row>
    <row r="338" spans="5:5" ht="12.75" customHeight="1" x14ac:dyDescent="0.2">
      <c r="E338" s="233"/>
    </row>
    <row r="339" spans="5:5" ht="12.75" customHeight="1" x14ac:dyDescent="0.2">
      <c r="E339" s="233"/>
    </row>
    <row r="340" spans="5:5" ht="12.75" customHeight="1" x14ac:dyDescent="0.2">
      <c r="E340" s="233"/>
    </row>
    <row r="341" spans="5:5" ht="12.75" customHeight="1" x14ac:dyDescent="0.2">
      <c r="E341" s="233"/>
    </row>
    <row r="342" spans="5:5" ht="12.75" customHeight="1" x14ac:dyDescent="0.2">
      <c r="E342" s="233"/>
    </row>
    <row r="343" spans="5:5" ht="12.75" customHeight="1" x14ac:dyDescent="0.2">
      <c r="E343" s="233"/>
    </row>
    <row r="344" spans="5:5" ht="12.75" customHeight="1" x14ac:dyDescent="0.2">
      <c r="E344" s="233"/>
    </row>
    <row r="345" spans="5:5" ht="12.75" customHeight="1" x14ac:dyDescent="0.2">
      <c r="E345" s="233"/>
    </row>
    <row r="346" spans="5:5" ht="12.75" customHeight="1" x14ac:dyDescent="0.2">
      <c r="E346" s="233"/>
    </row>
    <row r="347" spans="5:5" ht="12.75" customHeight="1" x14ac:dyDescent="0.2">
      <c r="E347" s="233"/>
    </row>
    <row r="348" spans="5:5" ht="12.75" customHeight="1" x14ac:dyDescent="0.2">
      <c r="E348" s="233"/>
    </row>
    <row r="349" spans="5:5" ht="12.75" customHeight="1" x14ac:dyDescent="0.2">
      <c r="E349" s="233"/>
    </row>
    <row r="350" spans="5:5" ht="12.75" customHeight="1" x14ac:dyDescent="0.2">
      <c r="E350" s="233"/>
    </row>
    <row r="351" spans="5:5" ht="12.75" customHeight="1" x14ac:dyDescent="0.2">
      <c r="E351" s="233"/>
    </row>
    <row r="352" spans="5:5" ht="12.75" customHeight="1" x14ac:dyDescent="0.2">
      <c r="E352" s="233"/>
    </row>
    <row r="353" spans="5:5" ht="12.75" customHeight="1" x14ac:dyDescent="0.2">
      <c r="E353" s="233"/>
    </row>
    <row r="354" spans="5:5" ht="12.75" customHeight="1" x14ac:dyDescent="0.2">
      <c r="E354" s="233"/>
    </row>
    <row r="355" spans="5:5" ht="12.75" customHeight="1" x14ac:dyDescent="0.2">
      <c r="E355" s="233"/>
    </row>
    <row r="356" spans="5:5" ht="12.75" customHeight="1" x14ac:dyDescent="0.2">
      <c r="E356" s="233"/>
    </row>
    <row r="357" spans="5:5" ht="12.75" customHeight="1" x14ac:dyDescent="0.2">
      <c r="E357" s="233"/>
    </row>
    <row r="358" spans="5:5" ht="12.75" customHeight="1" x14ac:dyDescent="0.2">
      <c r="E358" s="233"/>
    </row>
    <row r="359" spans="5:5" ht="12.75" customHeight="1" x14ac:dyDescent="0.2">
      <c r="E359" s="233"/>
    </row>
    <row r="360" spans="5:5" ht="12.75" customHeight="1" x14ac:dyDescent="0.2">
      <c r="E360" s="233"/>
    </row>
    <row r="361" spans="5:5" ht="12.75" customHeight="1" x14ac:dyDescent="0.2">
      <c r="E361" s="233"/>
    </row>
    <row r="362" spans="5:5" ht="12.75" customHeight="1" x14ac:dyDescent="0.2">
      <c r="E362" s="233"/>
    </row>
    <row r="363" spans="5:5" ht="12.75" customHeight="1" x14ac:dyDescent="0.2">
      <c r="E363" s="233"/>
    </row>
    <row r="364" spans="5:5" ht="12.75" customHeight="1" x14ac:dyDescent="0.2">
      <c r="E364" s="233"/>
    </row>
    <row r="365" spans="5:5" ht="12.75" customHeight="1" x14ac:dyDescent="0.2">
      <c r="E365" s="233"/>
    </row>
    <row r="366" spans="5:5" ht="12.75" customHeight="1" x14ac:dyDescent="0.2">
      <c r="E366" s="233"/>
    </row>
    <row r="367" spans="5:5" ht="12.75" customHeight="1" x14ac:dyDescent="0.2">
      <c r="E367" s="233"/>
    </row>
    <row r="368" spans="5:5" ht="12.75" customHeight="1" x14ac:dyDescent="0.2">
      <c r="E368" s="233"/>
    </row>
    <row r="369" spans="5:5" ht="12.75" customHeight="1" x14ac:dyDescent="0.2">
      <c r="E369" s="233"/>
    </row>
    <row r="370" spans="5:5" ht="12.75" customHeight="1" x14ac:dyDescent="0.2">
      <c r="E370" s="233"/>
    </row>
    <row r="371" spans="5:5" ht="12.75" customHeight="1" x14ac:dyDescent="0.2">
      <c r="E371" s="233"/>
    </row>
    <row r="372" spans="5:5" ht="12.75" customHeight="1" x14ac:dyDescent="0.2">
      <c r="E372" s="233"/>
    </row>
    <row r="373" spans="5:5" ht="12.75" customHeight="1" x14ac:dyDescent="0.2">
      <c r="E373" s="233"/>
    </row>
    <row r="374" spans="5:5" ht="12.75" customHeight="1" x14ac:dyDescent="0.2">
      <c r="E374" s="233"/>
    </row>
    <row r="375" spans="5:5" ht="12.75" customHeight="1" x14ac:dyDescent="0.2">
      <c r="E375" s="233"/>
    </row>
    <row r="376" spans="5:5" ht="12.75" customHeight="1" x14ac:dyDescent="0.2">
      <c r="E376" s="233"/>
    </row>
    <row r="377" spans="5:5" ht="12.75" customHeight="1" x14ac:dyDescent="0.2">
      <c r="E377" s="233"/>
    </row>
    <row r="378" spans="5:5" ht="12.75" customHeight="1" x14ac:dyDescent="0.2">
      <c r="E378" s="233"/>
    </row>
    <row r="379" spans="5:5" ht="12.75" customHeight="1" x14ac:dyDescent="0.2">
      <c r="E379" s="233"/>
    </row>
    <row r="380" spans="5:5" ht="12.75" customHeight="1" x14ac:dyDescent="0.2">
      <c r="E380" s="233"/>
    </row>
    <row r="381" spans="5:5" ht="12.75" customHeight="1" x14ac:dyDescent="0.2">
      <c r="E381" s="233"/>
    </row>
    <row r="382" spans="5:5" ht="12.75" customHeight="1" x14ac:dyDescent="0.2">
      <c r="E382" s="233"/>
    </row>
    <row r="383" spans="5:5" ht="12.75" customHeight="1" x14ac:dyDescent="0.2">
      <c r="E383" s="233"/>
    </row>
    <row r="384" spans="5:5" ht="12.75" customHeight="1" x14ac:dyDescent="0.2">
      <c r="E384" s="233"/>
    </row>
    <row r="385" spans="5:5" ht="12.75" customHeight="1" x14ac:dyDescent="0.2">
      <c r="E385" s="233"/>
    </row>
    <row r="386" spans="5:5" ht="12.75" customHeight="1" x14ac:dyDescent="0.2">
      <c r="E386" s="233"/>
    </row>
    <row r="387" spans="5:5" ht="12.75" customHeight="1" x14ac:dyDescent="0.2">
      <c r="E387" s="233"/>
    </row>
    <row r="388" spans="5:5" ht="12.75" customHeight="1" x14ac:dyDescent="0.2">
      <c r="E388" s="233"/>
    </row>
    <row r="389" spans="5:5" ht="12.75" customHeight="1" x14ac:dyDescent="0.2">
      <c r="E389" s="233"/>
    </row>
    <row r="390" spans="5:5" ht="12.75" customHeight="1" x14ac:dyDescent="0.2">
      <c r="E390" s="233"/>
    </row>
    <row r="391" spans="5:5" ht="12.75" customHeight="1" x14ac:dyDescent="0.2">
      <c r="E391" s="233"/>
    </row>
    <row r="392" spans="5:5" ht="12.75" customHeight="1" x14ac:dyDescent="0.2">
      <c r="E392" s="233"/>
    </row>
    <row r="393" spans="5:5" ht="12.75" customHeight="1" x14ac:dyDescent="0.2">
      <c r="E393" s="233"/>
    </row>
    <row r="394" spans="5:5" ht="12.75" customHeight="1" x14ac:dyDescent="0.2">
      <c r="E394" s="233"/>
    </row>
    <row r="395" spans="5:5" ht="12.75" customHeight="1" x14ac:dyDescent="0.2">
      <c r="E395" s="233"/>
    </row>
    <row r="396" spans="5:5" ht="12.75" customHeight="1" x14ac:dyDescent="0.2">
      <c r="E396" s="233"/>
    </row>
    <row r="397" spans="5:5" ht="12.75" customHeight="1" x14ac:dyDescent="0.2">
      <c r="E397" s="233"/>
    </row>
    <row r="398" spans="5:5" ht="12.75" customHeight="1" x14ac:dyDescent="0.2">
      <c r="E398" s="233"/>
    </row>
    <row r="399" spans="5:5" ht="12.75" customHeight="1" x14ac:dyDescent="0.2">
      <c r="E399" s="233"/>
    </row>
    <row r="400" spans="5:5" ht="12.75" customHeight="1" x14ac:dyDescent="0.2">
      <c r="E400" s="233"/>
    </row>
    <row r="401" spans="5:5" ht="12.75" customHeight="1" x14ac:dyDescent="0.2">
      <c r="E401" s="233"/>
    </row>
    <row r="402" spans="5:5" ht="12.75" customHeight="1" x14ac:dyDescent="0.2">
      <c r="E402" s="233"/>
    </row>
    <row r="403" spans="5:5" ht="12.75" customHeight="1" x14ac:dyDescent="0.2">
      <c r="E403" s="233"/>
    </row>
    <row r="404" spans="5:5" ht="12.75" customHeight="1" x14ac:dyDescent="0.2">
      <c r="E404" s="233"/>
    </row>
    <row r="405" spans="5:5" ht="12.75" customHeight="1" x14ac:dyDescent="0.2">
      <c r="E405" s="233"/>
    </row>
    <row r="406" spans="5:5" ht="12.75" customHeight="1" x14ac:dyDescent="0.2">
      <c r="E406" s="233"/>
    </row>
    <row r="407" spans="5:5" ht="12.75" customHeight="1" x14ac:dyDescent="0.2">
      <c r="E407" s="233"/>
    </row>
    <row r="408" spans="5:5" ht="12.75" customHeight="1" x14ac:dyDescent="0.2">
      <c r="E408" s="233"/>
    </row>
    <row r="409" spans="5:5" ht="12.75" customHeight="1" x14ac:dyDescent="0.2">
      <c r="E409" s="233"/>
    </row>
    <row r="410" spans="5:5" ht="12.75" customHeight="1" x14ac:dyDescent="0.2">
      <c r="E410" s="233"/>
    </row>
    <row r="411" spans="5:5" ht="12.75" customHeight="1" x14ac:dyDescent="0.2">
      <c r="E411" s="233"/>
    </row>
    <row r="412" spans="5:5" ht="12.75" customHeight="1" x14ac:dyDescent="0.2">
      <c r="E412" s="233"/>
    </row>
    <row r="413" spans="5:5" ht="12.75" customHeight="1" x14ac:dyDescent="0.2">
      <c r="E413" s="233"/>
    </row>
    <row r="414" spans="5:5" ht="12.75" customHeight="1" x14ac:dyDescent="0.2">
      <c r="E414" s="233"/>
    </row>
    <row r="415" spans="5:5" ht="12.75" customHeight="1" x14ac:dyDescent="0.2">
      <c r="E415" s="233"/>
    </row>
    <row r="416" spans="5:5" ht="12.75" customHeight="1" x14ac:dyDescent="0.2">
      <c r="E416" s="233"/>
    </row>
    <row r="417" spans="5:5" ht="12.75" customHeight="1" x14ac:dyDescent="0.2">
      <c r="E417" s="233"/>
    </row>
    <row r="418" spans="5:5" ht="12.75" customHeight="1" x14ac:dyDescent="0.2">
      <c r="E418" s="233"/>
    </row>
    <row r="419" spans="5:5" ht="12.75" customHeight="1" x14ac:dyDescent="0.2">
      <c r="E419" s="233"/>
    </row>
    <row r="420" spans="5:5" ht="12.75" customHeight="1" x14ac:dyDescent="0.2">
      <c r="E420" s="233"/>
    </row>
    <row r="421" spans="5:5" ht="12.75" customHeight="1" x14ac:dyDescent="0.2">
      <c r="E421" s="233"/>
    </row>
    <row r="422" spans="5:5" ht="12.75" customHeight="1" x14ac:dyDescent="0.2">
      <c r="E422" s="233"/>
    </row>
    <row r="423" spans="5:5" ht="12.75" customHeight="1" x14ac:dyDescent="0.2">
      <c r="E423" s="233"/>
    </row>
    <row r="424" spans="5:5" ht="12.75" customHeight="1" x14ac:dyDescent="0.2">
      <c r="E424" s="233"/>
    </row>
    <row r="425" spans="5:5" ht="12.75" customHeight="1" x14ac:dyDescent="0.2">
      <c r="E425" s="233"/>
    </row>
    <row r="426" spans="5:5" ht="12.75" customHeight="1" x14ac:dyDescent="0.2">
      <c r="E426" s="233"/>
    </row>
    <row r="427" spans="5:5" ht="12.75" customHeight="1" x14ac:dyDescent="0.2">
      <c r="E427" s="233"/>
    </row>
    <row r="428" spans="5:5" ht="12.75" customHeight="1" x14ac:dyDescent="0.2">
      <c r="E428" s="233"/>
    </row>
    <row r="429" spans="5:5" ht="12.75" customHeight="1" x14ac:dyDescent="0.2">
      <c r="E429" s="233"/>
    </row>
    <row r="430" spans="5:5" ht="12.75" customHeight="1" x14ac:dyDescent="0.2">
      <c r="E430" s="233"/>
    </row>
    <row r="431" spans="5:5" ht="12.75" customHeight="1" x14ac:dyDescent="0.2">
      <c r="E431" s="233"/>
    </row>
    <row r="432" spans="5:5" ht="12.75" customHeight="1" x14ac:dyDescent="0.2">
      <c r="E432" s="233"/>
    </row>
    <row r="433" spans="5:5" ht="12.75" customHeight="1" x14ac:dyDescent="0.2">
      <c r="E433" s="233"/>
    </row>
    <row r="434" spans="5:5" ht="12.75" customHeight="1" x14ac:dyDescent="0.2">
      <c r="E434" s="233"/>
    </row>
    <row r="435" spans="5:5" ht="12.75" customHeight="1" x14ac:dyDescent="0.2">
      <c r="E435" s="233"/>
    </row>
    <row r="436" spans="5:5" ht="12.75" customHeight="1" x14ac:dyDescent="0.2">
      <c r="E436" s="233"/>
    </row>
    <row r="437" spans="5:5" ht="12.75" customHeight="1" x14ac:dyDescent="0.2">
      <c r="E437" s="233"/>
    </row>
    <row r="438" spans="5:5" ht="12.75" customHeight="1" x14ac:dyDescent="0.2">
      <c r="E438" s="233"/>
    </row>
    <row r="439" spans="5:5" ht="12.75" customHeight="1" x14ac:dyDescent="0.2">
      <c r="E439" s="233"/>
    </row>
    <row r="440" spans="5:5" ht="12.75" customHeight="1" x14ac:dyDescent="0.2">
      <c r="E440" s="233"/>
    </row>
    <row r="441" spans="5:5" ht="12.75" customHeight="1" x14ac:dyDescent="0.2">
      <c r="E441" s="233"/>
    </row>
    <row r="442" spans="5:5" ht="12.75" customHeight="1" x14ac:dyDescent="0.2">
      <c r="E442" s="233"/>
    </row>
    <row r="443" spans="5:5" ht="12.75" customHeight="1" x14ac:dyDescent="0.2">
      <c r="E443" s="233"/>
    </row>
    <row r="444" spans="5:5" ht="12.75" customHeight="1" x14ac:dyDescent="0.2">
      <c r="E444" s="233"/>
    </row>
    <row r="445" spans="5:5" ht="12.75" customHeight="1" x14ac:dyDescent="0.2">
      <c r="E445" s="233"/>
    </row>
    <row r="446" spans="5:5" ht="12.75" customHeight="1" x14ac:dyDescent="0.2">
      <c r="E446" s="233"/>
    </row>
    <row r="447" spans="5:5" ht="12.75" customHeight="1" x14ac:dyDescent="0.2">
      <c r="E447" s="233"/>
    </row>
    <row r="448" spans="5:5" ht="12.75" customHeight="1" x14ac:dyDescent="0.2">
      <c r="E448" s="233"/>
    </row>
    <row r="449" spans="5:5" ht="12.75" customHeight="1" x14ac:dyDescent="0.2">
      <c r="E449" s="233"/>
    </row>
    <row r="450" spans="5:5" ht="12.75" customHeight="1" x14ac:dyDescent="0.2">
      <c r="E450" s="233"/>
    </row>
    <row r="451" spans="5:5" ht="12.75" customHeight="1" x14ac:dyDescent="0.2">
      <c r="E451" s="233"/>
    </row>
    <row r="452" spans="5:5" ht="12.75" customHeight="1" x14ac:dyDescent="0.2">
      <c r="E452" s="233"/>
    </row>
    <row r="453" spans="5:5" ht="12.75" customHeight="1" x14ac:dyDescent="0.2">
      <c r="E453" s="233"/>
    </row>
    <row r="454" spans="5:5" ht="12.75" customHeight="1" x14ac:dyDescent="0.2">
      <c r="E454" s="233"/>
    </row>
    <row r="455" spans="5:5" ht="12.75" customHeight="1" x14ac:dyDescent="0.2">
      <c r="E455" s="233"/>
    </row>
    <row r="456" spans="5:5" ht="12.75" customHeight="1" x14ac:dyDescent="0.2">
      <c r="E456" s="233"/>
    </row>
    <row r="457" spans="5:5" ht="12.75" customHeight="1" x14ac:dyDescent="0.2">
      <c r="E457" s="233"/>
    </row>
    <row r="458" spans="5:5" ht="12.75" customHeight="1" x14ac:dyDescent="0.2">
      <c r="E458" s="233"/>
    </row>
    <row r="459" spans="5:5" ht="12.75" customHeight="1" x14ac:dyDescent="0.2">
      <c r="E459" s="233"/>
    </row>
    <row r="460" spans="5:5" ht="12.75" customHeight="1" x14ac:dyDescent="0.2">
      <c r="E460" s="233"/>
    </row>
    <row r="461" spans="5:5" ht="12.75" customHeight="1" x14ac:dyDescent="0.2">
      <c r="E461" s="233"/>
    </row>
    <row r="462" spans="5:5" ht="12.75" customHeight="1" x14ac:dyDescent="0.2">
      <c r="E462" s="233"/>
    </row>
    <row r="463" spans="5:5" ht="12.75" customHeight="1" x14ac:dyDescent="0.2">
      <c r="E463" s="233"/>
    </row>
    <row r="464" spans="5:5" ht="12.75" customHeight="1" x14ac:dyDescent="0.2">
      <c r="E464" s="233"/>
    </row>
    <row r="465" spans="5:5" ht="12.75" customHeight="1" x14ac:dyDescent="0.2">
      <c r="E465" s="233"/>
    </row>
    <row r="466" spans="5:5" ht="12.75" customHeight="1" x14ac:dyDescent="0.2">
      <c r="E466" s="233"/>
    </row>
    <row r="467" spans="5:5" ht="12.75" customHeight="1" x14ac:dyDescent="0.2">
      <c r="E467" s="233"/>
    </row>
    <row r="468" spans="5:5" ht="12.75" customHeight="1" x14ac:dyDescent="0.2">
      <c r="E468" s="233"/>
    </row>
    <row r="469" spans="5:5" ht="12.75" customHeight="1" x14ac:dyDescent="0.2">
      <c r="E469" s="233"/>
    </row>
    <row r="470" spans="5:5" ht="12.75" customHeight="1" x14ac:dyDescent="0.2">
      <c r="E470" s="233"/>
    </row>
    <row r="471" spans="5:5" ht="12.75" customHeight="1" x14ac:dyDescent="0.2">
      <c r="E471" s="233"/>
    </row>
    <row r="472" spans="5:5" ht="12.75" customHeight="1" x14ac:dyDescent="0.2">
      <c r="E472" s="233"/>
    </row>
    <row r="473" spans="5:5" ht="12.75" customHeight="1" x14ac:dyDescent="0.2">
      <c r="E473" s="233"/>
    </row>
    <row r="474" spans="5:5" ht="12.75" customHeight="1" x14ac:dyDescent="0.2">
      <c r="E474" s="233"/>
    </row>
    <row r="475" spans="5:5" ht="12.75" customHeight="1" x14ac:dyDescent="0.2">
      <c r="E475" s="233"/>
    </row>
    <row r="476" spans="5:5" ht="12.75" customHeight="1" x14ac:dyDescent="0.2">
      <c r="E476" s="233"/>
    </row>
    <row r="477" spans="5:5" ht="12.75" customHeight="1" x14ac:dyDescent="0.2">
      <c r="E477" s="233"/>
    </row>
    <row r="478" spans="5:5" ht="12.75" customHeight="1" x14ac:dyDescent="0.2">
      <c r="E478" s="233"/>
    </row>
    <row r="479" spans="5:5" ht="12.75" customHeight="1" x14ac:dyDescent="0.2">
      <c r="E479" s="233"/>
    </row>
    <row r="480" spans="5:5" ht="12.75" customHeight="1" x14ac:dyDescent="0.2">
      <c r="E480" s="233"/>
    </row>
    <row r="481" spans="5:5" ht="12.75" customHeight="1" x14ac:dyDescent="0.2">
      <c r="E481" s="233"/>
    </row>
    <row r="482" spans="5:5" ht="12.75" customHeight="1" x14ac:dyDescent="0.2">
      <c r="E482" s="233"/>
    </row>
    <row r="483" spans="5:5" ht="12.75" customHeight="1" x14ac:dyDescent="0.2">
      <c r="E483" s="233"/>
    </row>
    <row r="484" spans="5:5" ht="12.75" customHeight="1" x14ac:dyDescent="0.2">
      <c r="E484" s="233"/>
    </row>
    <row r="485" spans="5:5" ht="12.75" customHeight="1" x14ac:dyDescent="0.2">
      <c r="E485" s="233"/>
    </row>
    <row r="486" spans="5:5" ht="12.75" customHeight="1" x14ac:dyDescent="0.2">
      <c r="E486" s="233"/>
    </row>
    <row r="487" spans="5:5" ht="12.75" customHeight="1" x14ac:dyDescent="0.2">
      <c r="E487" s="233"/>
    </row>
    <row r="488" spans="5:5" ht="12.75" customHeight="1" x14ac:dyDescent="0.2">
      <c r="E488" s="233"/>
    </row>
    <row r="489" spans="5:5" ht="12.75" customHeight="1" x14ac:dyDescent="0.2">
      <c r="E489" s="233"/>
    </row>
    <row r="490" spans="5:5" ht="12.75" customHeight="1" x14ac:dyDescent="0.2">
      <c r="E490" s="233"/>
    </row>
    <row r="491" spans="5:5" ht="12.75" customHeight="1" x14ac:dyDescent="0.2">
      <c r="E491" s="233"/>
    </row>
    <row r="492" spans="5:5" ht="12.75" customHeight="1" x14ac:dyDescent="0.2">
      <c r="E492" s="233"/>
    </row>
    <row r="493" spans="5:5" ht="12.75" customHeight="1" x14ac:dyDescent="0.2">
      <c r="E493" s="233"/>
    </row>
    <row r="494" spans="5:5" ht="12.75" customHeight="1" x14ac:dyDescent="0.2">
      <c r="E494" s="233"/>
    </row>
    <row r="495" spans="5:5" ht="12.75" customHeight="1" x14ac:dyDescent="0.2">
      <c r="E495" s="233"/>
    </row>
    <row r="496" spans="5:5" ht="12.75" customHeight="1" x14ac:dyDescent="0.2">
      <c r="E496" s="233"/>
    </row>
    <row r="497" spans="5:5" ht="12.75" customHeight="1" x14ac:dyDescent="0.2">
      <c r="E497" s="233"/>
    </row>
    <row r="498" spans="5:5" ht="12.75" customHeight="1" x14ac:dyDescent="0.2">
      <c r="E498" s="233"/>
    </row>
    <row r="499" spans="5:5" ht="12.75" customHeight="1" x14ac:dyDescent="0.2">
      <c r="E499" s="233"/>
    </row>
    <row r="500" spans="5:5" ht="12.75" customHeight="1" x14ac:dyDescent="0.2">
      <c r="E500" s="233"/>
    </row>
    <row r="501" spans="5:5" ht="12.75" customHeight="1" x14ac:dyDescent="0.2">
      <c r="E501" s="233"/>
    </row>
    <row r="502" spans="5:5" ht="12.75" customHeight="1" x14ac:dyDescent="0.2">
      <c r="E502" s="233"/>
    </row>
    <row r="503" spans="5:5" ht="12.75" customHeight="1" x14ac:dyDescent="0.2">
      <c r="E503" s="233"/>
    </row>
    <row r="504" spans="5:5" ht="12.75" customHeight="1" x14ac:dyDescent="0.2">
      <c r="E504" s="233"/>
    </row>
    <row r="505" spans="5:5" ht="12.75" customHeight="1" x14ac:dyDescent="0.2">
      <c r="E505" s="233"/>
    </row>
    <row r="506" spans="5:5" ht="12.75" customHeight="1" x14ac:dyDescent="0.2">
      <c r="E506" s="233"/>
    </row>
    <row r="507" spans="5:5" ht="12.75" customHeight="1" x14ac:dyDescent="0.2">
      <c r="E507" s="233"/>
    </row>
    <row r="508" spans="5:5" ht="12.75" customHeight="1" x14ac:dyDescent="0.2">
      <c r="E508" s="233"/>
    </row>
    <row r="509" spans="5:5" ht="12.75" customHeight="1" x14ac:dyDescent="0.2">
      <c r="E509" s="233"/>
    </row>
    <row r="510" spans="5:5" ht="12.75" customHeight="1" x14ac:dyDescent="0.2">
      <c r="E510" s="233"/>
    </row>
    <row r="511" spans="5:5" ht="12.75" customHeight="1" x14ac:dyDescent="0.2">
      <c r="E511" s="233"/>
    </row>
    <row r="512" spans="5:5" ht="12.75" customHeight="1" x14ac:dyDescent="0.2">
      <c r="E512" s="233"/>
    </row>
    <row r="513" spans="5:5" ht="12.75" customHeight="1" x14ac:dyDescent="0.2">
      <c r="E513" s="233"/>
    </row>
    <row r="514" spans="5:5" ht="12.75" customHeight="1" x14ac:dyDescent="0.2">
      <c r="E514" s="233"/>
    </row>
    <row r="515" spans="5:5" ht="12.75" customHeight="1" x14ac:dyDescent="0.2">
      <c r="E515" s="233"/>
    </row>
    <row r="516" spans="5:5" ht="12.75" customHeight="1" x14ac:dyDescent="0.2">
      <c r="E516" s="233"/>
    </row>
    <row r="517" spans="5:5" ht="12.75" customHeight="1" x14ac:dyDescent="0.2">
      <c r="E517" s="233"/>
    </row>
    <row r="518" spans="5:5" ht="12.75" customHeight="1" x14ac:dyDescent="0.2">
      <c r="E518" s="233"/>
    </row>
    <row r="519" spans="5:5" ht="12.75" customHeight="1" x14ac:dyDescent="0.2">
      <c r="E519" s="233"/>
    </row>
    <row r="520" spans="5:5" ht="12.75" customHeight="1" x14ac:dyDescent="0.2">
      <c r="E520" s="233"/>
    </row>
    <row r="521" spans="5:5" ht="12.75" customHeight="1" x14ac:dyDescent="0.2">
      <c r="E521" s="233"/>
    </row>
    <row r="522" spans="5:5" ht="12.75" customHeight="1" x14ac:dyDescent="0.2">
      <c r="E522" s="233"/>
    </row>
    <row r="523" spans="5:5" ht="12.75" customHeight="1" x14ac:dyDescent="0.2">
      <c r="E523" s="233"/>
    </row>
    <row r="524" spans="5:5" ht="12.75" customHeight="1" x14ac:dyDescent="0.2">
      <c r="E524" s="233"/>
    </row>
    <row r="525" spans="5:5" ht="12.75" customHeight="1" x14ac:dyDescent="0.2">
      <c r="E525" s="233"/>
    </row>
    <row r="526" spans="5:5" ht="12.75" customHeight="1" x14ac:dyDescent="0.2">
      <c r="E526" s="233"/>
    </row>
    <row r="527" spans="5:5" ht="12.75" customHeight="1" x14ac:dyDescent="0.2">
      <c r="E527" s="233"/>
    </row>
    <row r="528" spans="5:5" ht="12.75" customHeight="1" x14ac:dyDescent="0.2">
      <c r="E528" s="233"/>
    </row>
    <row r="529" spans="5:5" ht="12.75" customHeight="1" x14ac:dyDescent="0.2">
      <c r="E529" s="233"/>
    </row>
    <row r="530" spans="5:5" ht="12.75" customHeight="1" x14ac:dyDescent="0.2">
      <c r="E530" s="233"/>
    </row>
    <row r="531" spans="5:5" ht="12.75" customHeight="1" x14ac:dyDescent="0.2">
      <c r="E531" s="233"/>
    </row>
    <row r="532" spans="5:5" ht="12.75" customHeight="1" x14ac:dyDescent="0.2">
      <c r="E532" s="233"/>
    </row>
    <row r="533" spans="5:5" ht="12.75" customHeight="1" x14ac:dyDescent="0.2">
      <c r="E533" s="233"/>
    </row>
    <row r="534" spans="5:5" ht="12.75" customHeight="1" x14ac:dyDescent="0.2">
      <c r="E534" s="233"/>
    </row>
    <row r="535" spans="5:5" ht="12.75" customHeight="1" x14ac:dyDescent="0.2">
      <c r="E535" s="233"/>
    </row>
    <row r="536" spans="5:5" ht="12.75" customHeight="1" x14ac:dyDescent="0.2">
      <c r="E536" s="233"/>
    </row>
    <row r="537" spans="5:5" ht="12.75" customHeight="1" x14ac:dyDescent="0.2">
      <c r="E537" s="233"/>
    </row>
    <row r="538" spans="5:5" ht="12.75" customHeight="1" x14ac:dyDescent="0.2">
      <c r="E538" s="233"/>
    </row>
    <row r="539" spans="5:5" ht="12.75" customHeight="1" x14ac:dyDescent="0.2">
      <c r="E539" s="233"/>
    </row>
    <row r="540" spans="5:5" ht="12.75" customHeight="1" x14ac:dyDescent="0.2">
      <c r="E540" s="233"/>
    </row>
    <row r="541" spans="5:5" ht="12.75" customHeight="1" x14ac:dyDescent="0.2">
      <c r="E541" s="233"/>
    </row>
    <row r="542" spans="5:5" ht="12.75" customHeight="1" x14ac:dyDescent="0.2">
      <c r="E542" s="233"/>
    </row>
    <row r="543" spans="5:5" ht="12.75" customHeight="1" x14ac:dyDescent="0.2">
      <c r="E543" s="233"/>
    </row>
    <row r="544" spans="5:5" ht="12.75" customHeight="1" x14ac:dyDescent="0.2">
      <c r="E544" s="233"/>
    </row>
    <row r="545" spans="5:5" ht="12.75" customHeight="1" x14ac:dyDescent="0.2">
      <c r="E545" s="233"/>
    </row>
    <row r="546" spans="5:5" ht="12.75" customHeight="1" x14ac:dyDescent="0.2">
      <c r="E546" s="233"/>
    </row>
    <row r="547" spans="5:5" ht="12.75" customHeight="1" x14ac:dyDescent="0.2">
      <c r="E547" s="233"/>
    </row>
    <row r="548" spans="5:5" ht="12.75" customHeight="1" x14ac:dyDescent="0.2">
      <c r="E548" s="233"/>
    </row>
    <row r="549" spans="5:5" ht="12.75" customHeight="1" x14ac:dyDescent="0.2">
      <c r="E549" s="233"/>
    </row>
    <row r="550" spans="5:5" ht="12.75" customHeight="1" x14ac:dyDescent="0.2">
      <c r="E550" s="233"/>
    </row>
    <row r="551" spans="5:5" ht="12.75" customHeight="1" x14ac:dyDescent="0.2">
      <c r="E551" s="233"/>
    </row>
    <row r="552" spans="5:5" ht="12.75" customHeight="1" x14ac:dyDescent="0.2">
      <c r="E552" s="233"/>
    </row>
    <row r="553" spans="5:5" ht="12.75" customHeight="1" x14ac:dyDescent="0.2">
      <c r="E553" s="233"/>
    </row>
    <row r="554" spans="5:5" ht="12.75" customHeight="1" x14ac:dyDescent="0.2">
      <c r="E554" s="233"/>
    </row>
    <row r="555" spans="5:5" ht="12.75" customHeight="1" x14ac:dyDescent="0.2">
      <c r="E555" s="233"/>
    </row>
    <row r="556" spans="5:5" ht="12.75" customHeight="1" x14ac:dyDescent="0.2">
      <c r="E556" s="233"/>
    </row>
    <row r="557" spans="5:5" ht="12.75" customHeight="1" x14ac:dyDescent="0.2">
      <c r="E557" s="233"/>
    </row>
    <row r="558" spans="5:5" ht="12.75" customHeight="1" x14ac:dyDescent="0.2">
      <c r="E558" s="233"/>
    </row>
    <row r="559" spans="5:5" ht="12.75" customHeight="1" x14ac:dyDescent="0.2">
      <c r="E559" s="233"/>
    </row>
    <row r="560" spans="5:5" ht="12.75" customHeight="1" x14ac:dyDescent="0.2">
      <c r="E560" s="233"/>
    </row>
    <row r="561" spans="5:5" ht="12.75" customHeight="1" x14ac:dyDescent="0.2">
      <c r="E561" s="233"/>
    </row>
    <row r="562" spans="5:5" ht="12.75" customHeight="1" x14ac:dyDescent="0.2">
      <c r="E562" s="233"/>
    </row>
    <row r="563" spans="5:5" ht="12.75" customHeight="1" x14ac:dyDescent="0.2">
      <c r="E563" s="233"/>
    </row>
    <row r="564" spans="5:5" ht="12.75" customHeight="1" x14ac:dyDescent="0.2">
      <c r="E564" s="233"/>
    </row>
    <row r="565" spans="5:5" ht="12.75" customHeight="1" x14ac:dyDescent="0.2">
      <c r="E565" s="233"/>
    </row>
    <row r="566" spans="5:5" ht="12.75" customHeight="1" x14ac:dyDescent="0.2">
      <c r="E566" s="233"/>
    </row>
    <row r="567" spans="5:5" ht="12.75" customHeight="1" x14ac:dyDescent="0.2">
      <c r="E567" s="233"/>
    </row>
    <row r="568" spans="5:5" ht="12.75" customHeight="1" x14ac:dyDescent="0.2">
      <c r="E568" s="233"/>
    </row>
    <row r="569" spans="5:5" ht="12.75" customHeight="1" x14ac:dyDescent="0.2">
      <c r="E569" s="233"/>
    </row>
    <row r="570" spans="5:5" ht="12.75" customHeight="1" x14ac:dyDescent="0.2">
      <c r="E570" s="233"/>
    </row>
    <row r="571" spans="5:5" ht="12.75" customHeight="1" x14ac:dyDescent="0.2">
      <c r="E571" s="233"/>
    </row>
    <row r="572" spans="5:5" ht="12.75" customHeight="1" x14ac:dyDescent="0.2">
      <c r="E572" s="233"/>
    </row>
    <row r="573" spans="5:5" ht="12.75" customHeight="1" x14ac:dyDescent="0.2">
      <c r="E573" s="233"/>
    </row>
    <row r="574" spans="5:5" ht="12.75" customHeight="1" x14ac:dyDescent="0.2">
      <c r="E574" s="233"/>
    </row>
    <row r="575" spans="5:5" ht="12.75" customHeight="1" x14ac:dyDescent="0.2">
      <c r="E575" s="233"/>
    </row>
    <row r="576" spans="5:5" ht="12.75" customHeight="1" x14ac:dyDescent="0.2">
      <c r="E576" s="233"/>
    </row>
    <row r="577" spans="5:5" ht="12.75" customHeight="1" x14ac:dyDescent="0.2">
      <c r="E577" s="233"/>
    </row>
    <row r="578" spans="5:5" ht="12.75" customHeight="1" x14ac:dyDescent="0.2">
      <c r="E578" s="233"/>
    </row>
    <row r="579" spans="5:5" ht="12.75" customHeight="1" x14ac:dyDescent="0.2">
      <c r="E579" s="233"/>
    </row>
    <row r="580" spans="5:5" ht="12.75" customHeight="1" x14ac:dyDescent="0.2">
      <c r="E580" s="233"/>
    </row>
    <row r="581" spans="5:5" ht="12.75" customHeight="1" x14ac:dyDescent="0.2">
      <c r="E581" s="233"/>
    </row>
    <row r="582" spans="5:5" ht="12.75" customHeight="1" x14ac:dyDescent="0.2">
      <c r="E582" s="233"/>
    </row>
    <row r="583" spans="5:5" ht="12.75" customHeight="1" x14ac:dyDescent="0.2">
      <c r="E583" s="233"/>
    </row>
    <row r="584" spans="5:5" ht="12.75" customHeight="1" x14ac:dyDescent="0.2">
      <c r="E584" s="233"/>
    </row>
    <row r="585" spans="5:5" ht="12.75" customHeight="1" x14ac:dyDescent="0.2">
      <c r="E585" s="233"/>
    </row>
    <row r="586" spans="5:5" ht="12.75" customHeight="1" x14ac:dyDescent="0.2">
      <c r="E586" s="233"/>
    </row>
    <row r="587" spans="5:5" ht="12.75" customHeight="1" x14ac:dyDescent="0.2">
      <c r="E587" s="233"/>
    </row>
    <row r="588" spans="5:5" ht="12.75" customHeight="1" x14ac:dyDescent="0.2">
      <c r="E588" s="233"/>
    </row>
    <row r="589" spans="5:5" ht="12.75" customHeight="1" x14ac:dyDescent="0.2">
      <c r="E589" s="233"/>
    </row>
    <row r="590" spans="5:5" ht="12.75" customHeight="1" x14ac:dyDescent="0.2">
      <c r="E590" s="233"/>
    </row>
    <row r="591" spans="5:5" ht="12.75" customHeight="1" x14ac:dyDescent="0.2">
      <c r="E591" s="233"/>
    </row>
    <row r="592" spans="5:5" ht="12.75" customHeight="1" x14ac:dyDescent="0.2">
      <c r="E592" s="233"/>
    </row>
    <row r="593" spans="5:5" ht="12.75" customHeight="1" x14ac:dyDescent="0.2">
      <c r="E593" s="233"/>
    </row>
    <row r="594" spans="5:5" ht="12.75" customHeight="1" x14ac:dyDescent="0.2">
      <c r="E594" s="233"/>
    </row>
    <row r="595" spans="5:5" ht="12.75" customHeight="1" x14ac:dyDescent="0.2">
      <c r="E595" s="233"/>
    </row>
    <row r="596" spans="5:5" ht="12.75" customHeight="1" x14ac:dyDescent="0.2">
      <c r="E596" s="233"/>
    </row>
    <row r="597" spans="5:5" ht="12.75" customHeight="1" x14ac:dyDescent="0.2">
      <c r="E597" s="233"/>
    </row>
    <row r="598" spans="5:5" ht="12.75" customHeight="1" x14ac:dyDescent="0.2">
      <c r="E598" s="233"/>
    </row>
    <row r="599" spans="5:5" ht="12.75" customHeight="1" x14ac:dyDescent="0.2">
      <c r="E599" s="233"/>
    </row>
    <row r="600" spans="5:5" ht="12.75" customHeight="1" x14ac:dyDescent="0.2">
      <c r="E600" s="233"/>
    </row>
    <row r="601" spans="5:5" ht="12.75" customHeight="1" x14ac:dyDescent="0.2">
      <c r="E601" s="233"/>
    </row>
    <row r="602" spans="5:5" ht="12.75" customHeight="1" x14ac:dyDescent="0.2">
      <c r="E602" s="233"/>
    </row>
    <row r="603" spans="5:5" ht="12.75" customHeight="1" x14ac:dyDescent="0.2">
      <c r="E603" s="233"/>
    </row>
    <row r="604" spans="5:5" ht="12.75" customHeight="1" x14ac:dyDescent="0.2">
      <c r="E604" s="233"/>
    </row>
    <row r="605" spans="5:5" ht="12.75" customHeight="1" x14ac:dyDescent="0.2">
      <c r="E605" s="233"/>
    </row>
    <row r="606" spans="5:5" ht="12.75" customHeight="1" x14ac:dyDescent="0.2">
      <c r="E606" s="233"/>
    </row>
    <row r="607" spans="5:5" ht="12.75" customHeight="1" x14ac:dyDescent="0.2">
      <c r="E607" s="233"/>
    </row>
    <row r="608" spans="5:5" ht="12.75" customHeight="1" x14ac:dyDescent="0.2">
      <c r="E608" s="233"/>
    </row>
    <row r="609" spans="5:5" ht="12.75" customHeight="1" x14ac:dyDescent="0.2">
      <c r="E609" s="233"/>
    </row>
    <row r="610" spans="5:5" ht="12.75" customHeight="1" x14ac:dyDescent="0.2">
      <c r="E610" s="233"/>
    </row>
    <row r="611" spans="5:5" ht="12.75" customHeight="1" x14ac:dyDescent="0.2">
      <c r="E611" s="233"/>
    </row>
    <row r="612" spans="5:5" ht="12.75" customHeight="1" x14ac:dyDescent="0.2">
      <c r="E612" s="233"/>
    </row>
    <row r="613" spans="5:5" ht="12.75" customHeight="1" x14ac:dyDescent="0.2">
      <c r="E613" s="233"/>
    </row>
    <row r="614" spans="5:5" ht="12.75" customHeight="1" x14ac:dyDescent="0.2">
      <c r="E614" s="233"/>
    </row>
    <row r="615" spans="5:5" ht="12.75" customHeight="1" x14ac:dyDescent="0.2">
      <c r="E615" s="233"/>
    </row>
    <row r="616" spans="5:5" ht="12.75" customHeight="1" x14ac:dyDescent="0.2">
      <c r="E616" s="233"/>
    </row>
    <row r="617" spans="5:5" ht="12.75" customHeight="1" x14ac:dyDescent="0.2">
      <c r="E617" s="233"/>
    </row>
    <row r="618" spans="5:5" ht="12.75" customHeight="1" x14ac:dyDescent="0.2">
      <c r="E618" s="233"/>
    </row>
    <row r="619" spans="5:5" ht="12.75" customHeight="1" x14ac:dyDescent="0.2">
      <c r="E619" s="233"/>
    </row>
    <row r="620" spans="5:5" ht="12.75" customHeight="1" x14ac:dyDescent="0.2">
      <c r="E620" s="233"/>
    </row>
    <row r="621" spans="5:5" ht="12.75" customHeight="1" x14ac:dyDescent="0.2">
      <c r="E621" s="233"/>
    </row>
    <row r="622" spans="5:5" ht="12.75" customHeight="1" x14ac:dyDescent="0.2">
      <c r="E622" s="233"/>
    </row>
    <row r="623" spans="5:5" ht="12.75" customHeight="1" x14ac:dyDescent="0.2">
      <c r="E623" s="233"/>
    </row>
    <row r="624" spans="5:5" ht="12.75" customHeight="1" x14ac:dyDescent="0.2">
      <c r="E624" s="233"/>
    </row>
    <row r="625" spans="5:5" ht="12.75" customHeight="1" x14ac:dyDescent="0.2">
      <c r="E625" s="233"/>
    </row>
    <row r="626" spans="5:5" ht="12.75" customHeight="1" x14ac:dyDescent="0.2">
      <c r="E626" s="233"/>
    </row>
    <row r="627" spans="5:5" ht="12.75" customHeight="1" x14ac:dyDescent="0.2">
      <c r="E627" s="233"/>
    </row>
    <row r="628" spans="5:5" ht="12.75" customHeight="1" x14ac:dyDescent="0.2">
      <c r="E628" s="233"/>
    </row>
    <row r="629" spans="5:5" ht="12.75" customHeight="1" x14ac:dyDescent="0.2">
      <c r="E629" s="233"/>
    </row>
    <row r="630" spans="5:5" ht="12.75" customHeight="1" x14ac:dyDescent="0.2">
      <c r="E630" s="233"/>
    </row>
    <row r="631" spans="5:5" ht="12.75" customHeight="1" x14ac:dyDescent="0.2">
      <c r="E631" s="233"/>
    </row>
    <row r="632" spans="5:5" ht="12.75" customHeight="1" x14ac:dyDescent="0.2">
      <c r="E632" s="233"/>
    </row>
    <row r="633" spans="5:5" ht="12.75" customHeight="1" x14ac:dyDescent="0.2">
      <c r="E633" s="233"/>
    </row>
    <row r="634" spans="5:5" ht="12.75" customHeight="1" x14ac:dyDescent="0.2">
      <c r="E634" s="233"/>
    </row>
    <row r="635" spans="5:5" ht="12.75" customHeight="1" x14ac:dyDescent="0.2">
      <c r="E635" s="233"/>
    </row>
    <row r="636" spans="5:5" ht="12.75" customHeight="1" x14ac:dyDescent="0.2">
      <c r="E636" s="233"/>
    </row>
    <row r="637" spans="5:5" ht="12.75" customHeight="1" x14ac:dyDescent="0.2">
      <c r="E637" s="233"/>
    </row>
    <row r="638" spans="5:5" ht="12.75" customHeight="1" x14ac:dyDescent="0.2">
      <c r="E638" s="233"/>
    </row>
    <row r="639" spans="5:5" ht="12.75" customHeight="1" x14ac:dyDescent="0.2">
      <c r="E639" s="233"/>
    </row>
    <row r="640" spans="5:5" ht="12.75" customHeight="1" x14ac:dyDescent="0.2">
      <c r="E640" s="233"/>
    </row>
    <row r="641" spans="5:5" ht="12.75" customHeight="1" x14ac:dyDescent="0.2">
      <c r="E641" s="233"/>
    </row>
    <row r="642" spans="5:5" ht="12.75" customHeight="1" x14ac:dyDescent="0.2">
      <c r="E642" s="233"/>
    </row>
    <row r="643" spans="5:5" ht="12.75" customHeight="1" x14ac:dyDescent="0.2">
      <c r="E643" s="233"/>
    </row>
    <row r="644" spans="5:5" ht="12.75" customHeight="1" x14ac:dyDescent="0.2">
      <c r="E644" s="233"/>
    </row>
    <row r="645" spans="5:5" ht="12.75" customHeight="1" x14ac:dyDescent="0.2">
      <c r="E645" s="233"/>
    </row>
    <row r="646" spans="5:5" ht="12.75" customHeight="1" x14ac:dyDescent="0.2">
      <c r="E646" s="233"/>
    </row>
    <row r="647" spans="5:5" ht="12.75" customHeight="1" x14ac:dyDescent="0.2">
      <c r="E647" s="233"/>
    </row>
    <row r="648" spans="5:5" ht="12.75" customHeight="1" x14ac:dyDescent="0.2">
      <c r="E648" s="233"/>
    </row>
    <row r="649" spans="5:5" ht="12.75" customHeight="1" x14ac:dyDescent="0.2">
      <c r="E649" s="233"/>
    </row>
    <row r="650" spans="5:5" ht="12.75" customHeight="1" x14ac:dyDescent="0.2">
      <c r="E650" s="233"/>
    </row>
    <row r="651" spans="5:5" ht="12.75" customHeight="1" x14ac:dyDescent="0.2">
      <c r="E651" s="233"/>
    </row>
    <row r="652" spans="5:5" ht="12.75" customHeight="1" x14ac:dyDescent="0.2">
      <c r="E652" s="233"/>
    </row>
    <row r="653" spans="5:5" ht="12.75" customHeight="1" x14ac:dyDescent="0.2">
      <c r="E653" s="233"/>
    </row>
    <row r="654" spans="5:5" ht="12.75" customHeight="1" x14ac:dyDescent="0.2">
      <c r="E654" s="233"/>
    </row>
    <row r="655" spans="5:5" ht="12.75" customHeight="1" x14ac:dyDescent="0.2">
      <c r="E655" s="233"/>
    </row>
    <row r="656" spans="5:5" ht="12.75" customHeight="1" x14ac:dyDescent="0.2">
      <c r="E656" s="233"/>
    </row>
    <row r="657" spans="5:5" ht="12.75" customHeight="1" x14ac:dyDescent="0.2">
      <c r="E657" s="233"/>
    </row>
    <row r="658" spans="5:5" ht="12.75" customHeight="1" x14ac:dyDescent="0.2">
      <c r="E658" s="233"/>
    </row>
    <row r="659" spans="5:5" ht="12.75" customHeight="1" x14ac:dyDescent="0.2">
      <c r="E659" s="233"/>
    </row>
    <row r="660" spans="5:5" ht="12.75" customHeight="1" x14ac:dyDescent="0.2">
      <c r="E660" s="233"/>
    </row>
    <row r="661" spans="5:5" ht="12.75" customHeight="1" x14ac:dyDescent="0.2">
      <c r="E661" s="233"/>
    </row>
    <row r="662" spans="5:5" ht="12.75" customHeight="1" x14ac:dyDescent="0.2">
      <c r="E662" s="233"/>
    </row>
    <row r="663" spans="5:5" ht="12.75" customHeight="1" x14ac:dyDescent="0.2">
      <c r="E663" s="233"/>
    </row>
    <row r="664" spans="5:5" ht="12.75" customHeight="1" x14ac:dyDescent="0.2">
      <c r="E664" s="233"/>
    </row>
    <row r="665" spans="5:5" ht="12.75" customHeight="1" x14ac:dyDescent="0.2">
      <c r="E665" s="233"/>
    </row>
    <row r="666" spans="5:5" ht="12.75" customHeight="1" x14ac:dyDescent="0.2">
      <c r="E666" s="233"/>
    </row>
    <row r="667" spans="5:5" ht="12.75" customHeight="1" x14ac:dyDescent="0.2">
      <c r="E667" s="233"/>
    </row>
    <row r="668" spans="5:5" ht="12.75" customHeight="1" x14ac:dyDescent="0.2">
      <c r="E668" s="233"/>
    </row>
    <row r="669" spans="5:5" ht="12.75" customHeight="1" x14ac:dyDescent="0.2">
      <c r="E669" s="233"/>
    </row>
    <row r="670" spans="5:5" ht="12.75" customHeight="1" x14ac:dyDescent="0.2">
      <c r="E670" s="233"/>
    </row>
    <row r="671" spans="5:5" ht="12.75" customHeight="1" x14ac:dyDescent="0.2">
      <c r="E671" s="233"/>
    </row>
    <row r="672" spans="5:5" ht="12.75" customHeight="1" x14ac:dyDescent="0.2">
      <c r="E672" s="233"/>
    </row>
    <row r="673" spans="5:5" ht="12.75" customHeight="1" x14ac:dyDescent="0.2">
      <c r="E673" s="233"/>
    </row>
    <row r="674" spans="5:5" ht="12.75" customHeight="1" x14ac:dyDescent="0.2">
      <c r="E674" s="233"/>
    </row>
    <row r="675" spans="5:5" ht="12.75" customHeight="1" x14ac:dyDescent="0.2">
      <c r="E675" s="233"/>
    </row>
    <row r="676" spans="5:5" ht="12.75" customHeight="1" x14ac:dyDescent="0.2">
      <c r="E676" s="233"/>
    </row>
    <row r="677" spans="5:5" ht="12.75" customHeight="1" x14ac:dyDescent="0.2">
      <c r="E677" s="233"/>
    </row>
    <row r="678" spans="5:5" ht="12.75" customHeight="1" x14ac:dyDescent="0.2">
      <c r="E678" s="233"/>
    </row>
    <row r="679" spans="5:5" ht="12.75" customHeight="1" x14ac:dyDescent="0.2">
      <c r="E679" s="233"/>
    </row>
    <row r="680" spans="5:5" ht="12.75" customHeight="1" x14ac:dyDescent="0.2">
      <c r="E680" s="233"/>
    </row>
    <row r="681" spans="5:5" ht="12.75" customHeight="1" x14ac:dyDescent="0.2">
      <c r="E681" s="233"/>
    </row>
    <row r="682" spans="5:5" ht="12.75" customHeight="1" x14ac:dyDescent="0.2">
      <c r="E682" s="233"/>
    </row>
    <row r="683" spans="5:5" ht="12.75" customHeight="1" x14ac:dyDescent="0.2">
      <c r="E683" s="233"/>
    </row>
    <row r="684" spans="5:5" ht="12.75" customHeight="1" x14ac:dyDescent="0.2">
      <c r="E684" s="233"/>
    </row>
    <row r="685" spans="5:5" ht="12.75" customHeight="1" x14ac:dyDescent="0.2">
      <c r="E685" s="233"/>
    </row>
    <row r="686" spans="5:5" ht="12.75" customHeight="1" x14ac:dyDescent="0.2">
      <c r="E686" s="233"/>
    </row>
    <row r="687" spans="5:5" ht="12.75" customHeight="1" x14ac:dyDescent="0.2">
      <c r="E687" s="233"/>
    </row>
    <row r="688" spans="5:5" ht="12.75" customHeight="1" x14ac:dyDescent="0.2">
      <c r="E688" s="233"/>
    </row>
    <row r="689" spans="5:5" ht="12.75" customHeight="1" x14ac:dyDescent="0.2">
      <c r="E689" s="233"/>
    </row>
    <row r="690" spans="5:5" ht="12.75" customHeight="1" x14ac:dyDescent="0.2">
      <c r="E690" s="233"/>
    </row>
    <row r="691" spans="5:5" ht="12.75" customHeight="1" x14ac:dyDescent="0.2">
      <c r="E691" s="233"/>
    </row>
    <row r="692" spans="5:5" ht="12.75" customHeight="1" x14ac:dyDescent="0.2">
      <c r="E692" s="233"/>
    </row>
    <row r="693" spans="5:5" ht="12.75" customHeight="1" x14ac:dyDescent="0.2">
      <c r="E693" s="233"/>
    </row>
    <row r="694" spans="5:5" ht="12.75" customHeight="1" x14ac:dyDescent="0.2">
      <c r="E694" s="233"/>
    </row>
    <row r="695" spans="5:5" ht="12.75" customHeight="1" x14ac:dyDescent="0.2">
      <c r="E695" s="233"/>
    </row>
    <row r="696" spans="5:5" ht="12.75" customHeight="1" x14ac:dyDescent="0.2">
      <c r="E696" s="233"/>
    </row>
    <row r="697" spans="5:5" ht="12.75" customHeight="1" x14ac:dyDescent="0.2">
      <c r="E697" s="233"/>
    </row>
    <row r="698" spans="5:5" ht="12.75" customHeight="1" x14ac:dyDescent="0.2">
      <c r="E698" s="233"/>
    </row>
    <row r="699" spans="5:5" ht="12.75" customHeight="1" x14ac:dyDescent="0.2">
      <c r="E699" s="233"/>
    </row>
    <row r="700" spans="5:5" ht="12.75" customHeight="1" x14ac:dyDescent="0.2">
      <c r="E700" s="233"/>
    </row>
    <row r="701" spans="5:5" ht="12.75" customHeight="1" x14ac:dyDescent="0.2">
      <c r="E701" s="233"/>
    </row>
    <row r="702" spans="5:5" ht="12.75" customHeight="1" x14ac:dyDescent="0.2">
      <c r="E702" s="233"/>
    </row>
    <row r="703" spans="5:5" ht="12.75" customHeight="1" x14ac:dyDescent="0.2">
      <c r="E703" s="233"/>
    </row>
    <row r="704" spans="5:5" ht="12.75" customHeight="1" x14ac:dyDescent="0.2">
      <c r="E704" s="233"/>
    </row>
    <row r="705" spans="5:5" ht="12.75" customHeight="1" x14ac:dyDescent="0.2">
      <c r="E705" s="233"/>
    </row>
    <row r="706" spans="5:5" ht="12.75" customHeight="1" x14ac:dyDescent="0.2">
      <c r="E706" s="233"/>
    </row>
    <row r="707" spans="5:5" ht="12.75" customHeight="1" x14ac:dyDescent="0.2">
      <c r="E707" s="233"/>
    </row>
    <row r="708" spans="5:5" ht="12.75" customHeight="1" x14ac:dyDescent="0.2">
      <c r="E708" s="233"/>
    </row>
    <row r="709" spans="5:5" ht="12.75" customHeight="1" x14ac:dyDescent="0.2">
      <c r="E709" s="233"/>
    </row>
    <row r="710" spans="5:5" ht="12.75" customHeight="1" x14ac:dyDescent="0.2">
      <c r="E710" s="233"/>
    </row>
    <row r="711" spans="5:5" ht="12.75" customHeight="1" x14ac:dyDescent="0.2">
      <c r="E711" s="233"/>
    </row>
    <row r="712" spans="5:5" ht="12.75" customHeight="1" x14ac:dyDescent="0.2">
      <c r="E712" s="233"/>
    </row>
    <row r="713" spans="5:5" ht="12.75" customHeight="1" x14ac:dyDescent="0.2">
      <c r="E713" s="233"/>
    </row>
    <row r="714" spans="5:5" ht="12.75" customHeight="1" x14ac:dyDescent="0.2">
      <c r="E714" s="233"/>
    </row>
    <row r="715" spans="5:5" ht="12.75" customHeight="1" x14ac:dyDescent="0.2">
      <c r="E715" s="233"/>
    </row>
    <row r="716" spans="5:5" ht="12.75" customHeight="1" x14ac:dyDescent="0.2">
      <c r="E716" s="233"/>
    </row>
    <row r="717" spans="5:5" ht="12.75" customHeight="1" x14ac:dyDescent="0.2">
      <c r="E717" s="233"/>
    </row>
    <row r="718" spans="5:5" ht="12.75" customHeight="1" x14ac:dyDescent="0.2">
      <c r="E718" s="233"/>
    </row>
    <row r="719" spans="5:5" ht="12.75" customHeight="1" x14ac:dyDescent="0.2">
      <c r="E719" s="233"/>
    </row>
    <row r="720" spans="5:5" ht="12.75" customHeight="1" x14ac:dyDescent="0.2">
      <c r="E720" s="233"/>
    </row>
    <row r="721" spans="5:5" ht="12.75" customHeight="1" x14ac:dyDescent="0.2">
      <c r="E721" s="233"/>
    </row>
    <row r="722" spans="5:5" ht="12.75" customHeight="1" x14ac:dyDescent="0.2">
      <c r="E722" s="233"/>
    </row>
    <row r="723" spans="5:5" ht="12.75" customHeight="1" x14ac:dyDescent="0.2">
      <c r="E723" s="233"/>
    </row>
    <row r="724" spans="5:5" ht="12.75" customHeight="1" x14ac:dyDescent="0.2">
      <c r="E724" s="233"/>
    </row>
    <row r="725" spans="5:5" ht="12.75" customHeight="1" x14ac:dyDescent="0.2">
      <c r="E725" s="233"/>
    </row>
    <row r="726" spans="5:5" ht="12.75" customHeight="1" x14ac:dyDescent="0.2">
      <c r="E726" s="233"/>
    </row>
    <row r="727" spans="5:5" ht="12.75" customHeight="1" x14ac:dyDescent="0.2">
      <c r="E727" s="233"/>
    </row>
    <row r="728" spans="5:5" ht="12.75" customHeight="1" x14ac:dyDescent="0.2">
      <c r="E728" s="233"/>
    </row>
    <row r="729" spans="5:5" ht="12.75" customHeight="1" x14ac:dyDescent="0.2">
      <c r="E729" s="233"/>
    </row>
    <row r="730" spans="5:5" ht="12.75" customHeight="1" x14ac:dyDescent="0.2">
      <c r="E730" s="233"/>
    </row>
    <row r="731" spans="5:5" ht="12.75" customHeight="1" x14ac:dyDescent="0.2">
      <c r="E731" s="233"/>
    </row>
    <row r="732" spans="5:5" ht="12.75" customHeight="1" x14ac:dyDescent="0.2">
      <c r="E732" s="233"/>
    </row>
    <row r="733" spans="5:5" ht="12.75" customHeight="1" x14ac:dyDescent="0.2">
      <c r="E733" s="233"/>
    </row>
    <row r="734" spans="5:5" ht="12.75" customHeight="1" x14ac:dyDescent="0.2">
      <c r="E734" s="233"/>
    </row>
    <row r="735" spans="5:5" ht="12.75" customHeight="1" x14ac:dyDescent="0.2">
      <c r="E735" s="233"/>
    </row>
    <row r="736" spans="5:5" ht="12.75" customHeight="1" x14ac:dyDescent="0.2">
      <c r="E736" s="233"/>
    </row>
    <row r="737" spans="5:5" ht="12.75" customHeight="1" x14ac:dyDescent="0.2">
      <c r="E737" s="233"/>
    </row>
    <row r="738" spans="5:5" ht="12.75" customHeight="1" x14ac:dyDescent="0.2">
      <c r="E738" s="233"/>
    </row>
    <row r="739" spans="5:5" ht="12.75" customHeight="1" x14ac:dyDescent="0.2">
      <c r="E739" s="233"/>
    </row>
    <row r="740" spans="5:5" ht="12.75" customHeight="1" x14ac:dyDescent="0.2">
      <c r="E740" s="233"/>
    </row>
    <row r="741" spans="5:5" ht="12.75" customHeight="1" x14ac:dyDescent="0.2">
      <c r="E741" s="233"/>
    </row>
    <row r="742" spans="5:5" ht="12.75" customHeight="1" x14ac:dyDescent="0.2">
      <c r="E742" s="233"/>
    </row>
    <row r="743" spans="5:5" ht="12.75" customHeight="1" x14ac:dyDescent="0.2">
      <c r="E743" s="233"/>
    </row>
    <row r="744" spans="5:5" ht="12.75" customHeight="1" x14ac:dyDescent="0.2">
      <c r="E744" s="233"/>
    </row>
    <row r="745" spans="5:5" ht="12.75" customHeight="1" x14ac:dyDescent="0.2">
      <c r="E745" s="233"/>
    </row>
    <row r="746" spans="5:5" ht="12.75" customHeight="1" x14ac:dyDescent="0.2">
      <c r="E746" s="233"/>
    </row>
    <row r="747" spans="5:5" ht="12.75" customHeight="1" x14ac:dyDescent="0.2">
      <c r="E747" s="233"/>
    </row>
    <row r="748" spans="5:5" ht="12.75" customHeight="1" x14ac:dyDescent="0.2">
      <c r="E748" s="233"/>
    </row>
    <row r="749" spans="5:5" ht="12.75" customHeight="1" x14ac:dyDescent="0.2">
      <c r="E749" s="233"/>
    </row>
    <row r="750" spans="5:5" ht="12.75" customHeight="1" x14ac:dyDescent="0.2">
      <c r="E750" s="233"/>
    </row>
    <row r="751" spans="5:5" ht="12.75" customHeight="1" x14ac:dyDescent="0.2">
      <c r="E751" s="233"/>
    </row>
    <row r="752" spans="5:5" ht="12.75" customHeight="1" x14ac:dyDescent="0.2">
      <c r="E752" s="233"/>
    </row>
    <row r="753" spans="5:5" ht="12.75" customHeight="1" x14ac:dyDescent="0.2">
      <c r="E753" s="233"/>
    </row>
    <row r="754" spans="5:5" ht="12.75" customHeight="1" x14ac:dyDescent="0.2">
      <c r="E754" s="233"/>
    </row>
    <row r="755" spans="5:5" ht="12.75" customHeight="1" x14ac:dyDescent="0.2">
      <c r="E755" s="233"/>
    </row>
    <row r="756" spans="5:5" ht="12.75" customHeight="1" x14ac:dyDescent="0.2">
      <c r="E756" s="233"/>
    </row>
    <row r="757" spans="5:5" ht="12.75" customHeight="1" x14ac:dyDescent="0.2">
      <c r="E757" s="233"/>
    </row>
    <row r="758" spans="5:5" ht="12.75" customHeight="1" x14ac:dyDescent="0.2">
      <c r="E758" s="233"/>
    </row>
    <row r="759" spans="5:5" ht="12.75" customHeight="1" x14ac:dyDescent="0.2">
      <c r="E759" s="233"/>
    </row>
    <row r="760" spans="5:5" ht="12.75" customHeight="1" x14ac:dyDescent="0.2">
      <c r="E760" s="233"/>
    </row>
    <row r="761" spans="5:5" ht="12.75" customHeight="1" x14ac:dyDescent="0.2">
      <c r="E761" s="233"/>
    </row>
    <row r="762" spans="5:5" ht="12.75" customHeight="1" x14ac:dyDescent="0.2">
      <c r="E762" s="233"/>
    </row>
    <row r="763" spans="5:5" ht="12.75" customHeight="1" x14ac:dyDescent="0.2">
      <c r="E763" s="233"/>
    </row>
    <row r="764" spans="5:5" ht="12.75" customHeight="1" x14ac:dyDescent="0.2">
      <c r="E764" s="233"/>
    </row>
    <row r="765" spans="5:5" ht="12.75" customHeight="1" x14ac:dyDescent="0.2">
      <c r="E765" s="233"/>
    </row>
    <row r="766" spans="5:5" ht="12.75" customHeight="1" x14ac:dyDescent="0.2">
      <c r="E766" s="233"/>
    </row>
    <row r="767" spans="5:5" ht="12.75" customHeight="1" x14ac:dyDescent="0.2">
      <c r="E767" s="233"/>
    </row>
    <row r="768" spans="5:5" ht="12.75" customHeight="1" x14ac:dyDescent="0.2">
      <c r="E768" s="233"/>
    </row>
    <row r="769" spans="5:5" ht="12.75" customHeight="1" x14ac:dyDescent="0.2">
      <c r="E769" s="233"/>
    </row>
    <row r="770" spans="5:5" ht="12.75" customHeight="1" x14ac:dyDescent="0.2">
      <c r="E770" s="233"/>
    </row>
    <row r="771" spans="5:5" ht="12.75" customHeight="1" x14ac:dyDescent="0.2">
      <c r="E771" s="233"/>
    </row>
    <row r="772" spans="5:5" ht="12.75" customHeight="1" x14ac:dyDescent="0.2">
      <c r="E772" s="233"/>
    </row>
    <row r="773" spans="5:5" ht="12.75" customHeight="1" x14ac:dyDescent="0.2">
      <c r="E773" s="233"/>
    </row>
    <row r="774" spans="5:5" ht="12.75" customHeight="1" x14ac:dyDescent="0.2">
      <c r="E774" s="233"/>
    </row>
    <row r="775" spans="5:5" ht="12.75" customHeight="1" x14ac:dyDescent="0.2">
      <c r="E775" s="233"/>
    </row>
    <row r="776" spans="5:5" ht="12.75" customHeight="1" x14ac:dyDescent="0.2">
      <c r="E776" s="233"/>
    </row>
    <row r="777" spans="5:5" ht="12.75" customHeight="1" x14ac:dyDescent="0.2">
      <c r="E777" s="233"/>
    </row>
    <row r="778" spans="5:5" ht="12.75" customHeight="1" x14ac:dyDescent="0.2">
      <c r="E778" s="233"/>
    </row>
    <row r="779" spans="5:5" ht="12.75" customHeight="1" x14ac:dyDescent="0.2">
      <c r="E779" s="233"/>
    </row>
    <row r="780" spans="5:5" ht="12.75" customHeight="1" x14ac:dyDescent="0.2">
      <c r="E780" s="233"/>
    </row>
    <row r="781" spans="5:5" ht="12.75" customHeight="1" x14ac:dyDescent="0.2">
      <c r="E781" s="233"/>
    </row>
    <row r="782" spans="5:5" ht="12.75" customHeight="1" x14ac:dyDescent="0.2">
      <c r="E782" s="233"/>
    </row>
    <row r="783" spans="5:5" ht="12.75" customHeight="1" x14ac:dyDescent="0.2">
      <c r="E783" s="233"/>
    </row>
    <row r="784" spans="5:5" ht="12.75" customHeight="1" x14ac:dyDescent="0.2">
      <c r="E784" s="233"/>
    </row>
    <row r="785" spans="5:5" ht="12.75" customHeight="1" x14ac:dyDescent="0.2">
      <c r="E785" s="233"/>
    </row>
    <row r="786" spans="5:5" ht="12.75" customHeight="1" x14ac:dyDescent="0.2">
      <c r="E786" s="233"/>
    </row>
    <row r="787" spans="5:5" ht="12.75" customHeight="1" x14ac:dyDescent="0.2">
      <c r="E787" s="233"/>
    </row>
    <row r="788" spans="5:5" ht="12.75" customHeight="1" x14ac:dyDescent="0.2">
      <c r="E788" s="233"/>
    </row>
    <row r="789" spans="5:5" ht="12.75" customHeight="1" x14ac:dyDescent="0.2">
      <c r="E789" s="233"/>
    </row>
    <row r="790" spans="5:5" ht="12.75" customHeight="1" x14ac:dyDescent="0.2">
      <c r="E790" s="233"/>
    </row>
    <row r="791" spans="5:5" ht="12.75" customHeight="1" x14ac:dyDescent="0.2">
      <c r="E791" s="233"/>
    </row>
    <row r="792" spans="5:5" ht="12.75" customHeight="1" x14ac:dyDescent="0.2">
      <c r="E792" s="233"/>
    </row>
    <row r="793" spans="5:5" ht="12.75" customHeight="1" x14ac:dyDescent="0.2">
      <c r="E793" s="233"/>
    </row>
    <row r="794" spans="5:5" ht="12.75" customHeight="1" x14ac:dyDescent="0.2">
      <c r="E794" s="233"/>
    </row>
    <row r="795" spans="5:5" ht="12.75" customHeight="1" x14ac:dyDescent="0.2">
      <c r="E795" s="233"/>
    </row>
    <row r="796" spans="5:5" ht="12.75" customHeight="1" x14ac:dyDescent="0.2">
      <c r="E796" s="233"/>
    </row>
    <row r="797" spans="5:5" ht="12.75" customHeight="1" x14ac:dyDescent="0.2">
      <c r="E797" s="233"/>
    </row>
    <row r="798" spans="5:5" ht="12.75" customHeight="1" x14ac:dyDescent="0.2">
      <c r="E798" s="233"/>
    </row>
    <row r="799" spans="5:5" ht="12.75" customHeight="1" x14ac:dyDescent="0.2">
      <c r="E799" s="233"/>
    </row>
    <row r="800" spans="5:5" ht="12.75" customHeight="1" x14ac:dyDescent="0.2">
      <c r="E800" s="233"/>
    </row>
    <row r="801" spans="5:5" ht="12.75" customHeight="1" x14ac:dyDescent="0.2">
      <c r="E801" s="233"/>
    </row>
    <row r="802" spans="5:5" ht="12.75" customHeight="1" x14ac:dyDescent="0.2">
      <c r="E802" s="233"/>
    </row>
    <row r="803" spans="5:5" ht="12.75" customHeight="1" x14ac:dyDescent="0.2">
      <c r="E803" s="233"/>
    </row>
    <row r="804" spans="5:5" ht="12.75" customHeight="1" x14ac:dyDescent="0.2">
      <c r="E804" s="233"/>
    </row>
    <row r="805" spans="5:5" ht="12.75" customHeight="1" x14ac:dyDescent="0.2">
      <c r="E805" s="233"/>
    </row>
    <row r="806" spans="5:5" ht="12.75" customHeight="1" x14ac:dyDescent="0.2">
      <c r="E806" s="233"/>
    </row>
    <row r="807" spans="5:5" ht="12.75" customHeight="1" x14ac:dyDescent="0.2">
      <c r="E807" s="233"/>
    </row>
    <row r="808" spans="5:5" ht="12.75" customHeight="1" x14ac:dyDescent="0.2">
      <c r="E808" s="233"/>
    </row>
    <row r="809" spans="5:5" ht="12.75" customHeight="1" x14ac:dyDescent="0.2">
      <c r="E809" s="233"/>
    </row>
    <row r="810" spans="5:5" ht="12.75" customHeight="1" x14ac:dyDescent="0.2">
      <c r="E810" s="233"/>
    </row>
    <row r="811" spans="5:5" ht="12.75" customHeight="1" x14ac:dyDescent="0.2">
      <c r="E811" s="233"/>
    </row>
    <row r="812" spans="5:5" ht="12.75" customHeight="1" x14ac:dyDescent="0.2">
      <c r="E812" s="233"/>
    </row>
    <row r="813" spans="5:5" ht="12.75" customHeight="1" x14ac:dyDescent="0.2">
      <c r="E813" s="233"/>
    </row>
    <row r="814" spans="5:5" ht="12.75" customHeight="1" x14ac:dyDescent="0.2">
      <c r="E814" s="233"/>
    </row>
    <row r="815" spans="5:5" ht="12.75" customHeight="1" x14ac:dyDescent="0.2">
      <c r="E815" s="233"/>
    </row>
    <row r="816" spans="5:5" ht="12.75" customHeight="1" x14ac:dyDescent="0.2">
      <c r="E816" s="233"/>
    </row>
    <row r="817" spans="5:5" ht="12.75" customHeight="1" x14ac:dyDescent="0.2">
      <c r="E817" s="233"/>
    </row>
    <row r="818" spans="5:5" ht="12.75" customHeight="1" x14ac:dyDescent="0.2">
      <c r="E818" s="233"/>
    </row>
    <row r="819" spans="5:5" ht="12.75" customHeight="1" x14ac:dyDescent="0.2">
      <c r="E819" s="233"/>
    </row>
    <row r="820" spans="5:5" ht="12.75" customHeight="1" x14ac:dyDescent="0.2">
      <c r="E820" s="233"/>
    </row>
    <row r="821" spans="5:5" ht="12.75" customHeight="1" x14ac:dyDescent="0.2">
      <c r="E821" s="233"/>
    </row>
    <row r="822" spans="5:5" ht="12.75" customHeight="1" x14ac:dyDescent="0.2">
      <c r="E822" s="233"/>
    </row>
    <row r="823" spans="5:5" ht="12.75" customHeight="1" x14ac:dyDescent="0.2">
      <c r="E823" s="233"/>
    </row>
    <row r="824" spans="5:5" ht="12.75" customHeight="1" x14ac:dyDescent="0.2">
      <c r="E824" s="233"/>
    </row>
    <row r="825" spans="5:5" ht="12.75" customHeight="1" x14ac:dyDescent="0.2">
      <c r="E825" s="233"/>
    </row>
    <row r="826" spans="5:5" ht="12.75" customHeight="1" x14ac:dyDescent="0.2">
      <c r="E826" s="233"/>
    </row>
    <row r="827" spans="5:5" ht="12.75" customHeight="1" x14ac:dyDescent="0.2">
      <c r="E827" s="233"/>
    </row>
    <row r="828" spans="5:5" ht="12.75" customHeight="1" x14ac:dyDescent="0.2">
      <c r="E828" s="233"/>
    </row>
    <row r="829" spans="5:5" ht="12.75" customHeight="1" x14ac:dyDescent="0.2">
      <c r="E829" s="233"/>
    </row>
    <row r="830" spans="5:5" ht="12.75" customHeight="1" x14ac:dyDescent="0.2">
      <c r="E830" s="233"/>
    </row>
    <row r="831" spans="5:5" ht="12.75" customHeight="1" x14ac:dyDescent="0.2">
      <c r="E831" s="233"/>
    </row>
    <row r="832" spans="5:5" ht="12.75" customHeight="1" x14ac:dyDescent="0.2">
      <c r="E832" s="233"/>
    </row>
    <row r="833" spans="5:5" ht="12.75" customHeight="1" x14ac:dyDescent="0.2">
      <c r="E833" s="233"/>
    </row>
    <row r="834" spans="5:5" ht="12.75" customHeight="1" x14ac:dyDescent="0.2">
      <c r="E834" s="233"/>
    </row>
    <row r="835" spans="5:5" ht="12.75" customHeight="1" x14ac:dyDescent="0.2">
      <c r="E835" s="233"/>
    </row>
    <row r="836" spans="5:5" ht="12.75" customHeight="1" x14ac:dyDescent="0.2">
      <c r="E836" s="233"/>
    </row>
    <row r="837" spans="5:5" ht="12.75" customHeight="1" x14ac:dyDescent="0.2">
      <c r="E837" s="233"/>
    </row>
    <row r="838" spans="5:5" ht="12.75" customHeight="1" x14ac:dyDescent="0.2">
      <c r="E838" s="233"/>
    </row>
    <row r="839" spans="5:5" ht="12.75" customHeight="1" x14ac:dyDescent="0.2">
      <c r="E839" s="233"/>
    </row>
    <row r="840" spans="5:5" ht="12.75" customHeight="1" x14ac:dyDescent="0.2">
      <c r="E840" s="233"/>
    </row>
    <row r="841" spans="5:5" ht="12.75" customHeight="1" x14ac:dyDescent="0.2">
      <c r="E841" s="233"/>
    </row>
    <row r="842" spans="5:5" ht="12.75" customHeight="1" x14ac:dyDescent="0.2">
      <c r="E842" s="233"/>
    </row>
    <row r="843" spans="5:5" ht="12.75" customHeight="1" x14ac:dyDescent="0.2">
      <c r="E843" s="233"/>
    </row>
    <row r="844" spans="5:5" ht="12.75" customHeight="1" x14ac:dyDescent="0.2">
      <c r="E844" s="233"/>
    </row>
    <row r="845" spans="5:5" ht="12.75" customHeight="1" x14ac:dyDescent="0.2">
      <c r="E845" s="233"/>
    </row>
    <row r="846" spans="5:5" ht="12.75" customHeight="1" x14ac:dyDescent="0.2">
      <c r="E846" s="233"/>
    </row>
    <row r="847" spans="5:5" ht="12.75" customHeight="1" x14ac:dyDescent="0.2">
      <c r="E847" s="233"/>
    </row>
    <row r="848" spans="5:5" ht="12.75" customHeight="1" x14ac:dyDescent="0.2">
      <c r="E848" s="233"/>
    </row>
    <row r="849" spans="5:5" ht="12.75" customHeight="1" x14ac:dyDescent="0.2">
      <c r="E849" s="233"/>
    </row>
    <row r="850" spans="5:5" ht="12.75" customHeight="1" x14ac:dyDescent="0.2">
      <c r="E850" s="233"/>
    </row>
    <row r="851" spans="5:5" ht="12.75" customHeight="1" x14ac:dyDescent="0.2">
      <c r="E851" s="233"/>
    </row>
    <row r="852" spans="5:5" ht="12.75" customHeight="1" x14ac:dyDescent="0.2">
      <c r="E852" s="233"/>
    </row>
    <row r="853" spans="5:5" ht="12.75" customHeight="1" x14ac:dyDescent="0.2">
      <c r="E853" s="233"/>
    </row>
    <row r="854" spans="5:5" ht="12.75" customHeight="1" x14ac:dyDescent="0.2">
      <c r="E854" s="233"/>
    </row>
    <row r="855" spans="5:5" ht="12.75" customHeight="1" x14ac:dyDescent="0.2">
      <c r="E855" s="233"/>
    </row>
    <row r="856" spans="5:5" ht="12.75" customHeight="1" x14ac:dyDescent="0.2">
      <c r="E856" s="233"/>
    </row>
    <row r="857" spans="5:5" ht="12.75" customHeight="1" x14ac:dyDescent="0.2">
      <c r="E857" s="233"/>
    </row>
    <row r="858" spans="5:5" ht="12.75" customHeight="1" x14ac:dyDescent="0.2">
      <c r="E858" s="233"/>
    </row>
    <row r="859" spans="5:5" ht="12.75" customHeight="1" x14ac:dyDescent="0.2">
      <c r="E859" s="233"/>
    </row>
    <row r="860" spans="5:5" ht="12.75" customHeight="1" x14ac:dyDescent="0.2">
      <c r="E860" s="233"/>
    </row>
    <row r="861" spans="5:5" ht="12.75" customHeight="1" x14ac:dyDescent="0.2">
      <c r="E861" s="233"/>
    </row>
    <row r="862" spans="5:5" ht="12.75" customHeight="1" x14ac:dyDescent="0.2">
      <c r="E862" s="233"/>
    </row>
    <row r="863" spans="5:5" ht="12.75" customHeight="1" x14ac:dyDescent="0.2">
      <c r="E863" s="233"/>
    </row>
    <row r="864" spans="5:5" ht="12.75" customHeight="1" x14ac:dyDescent="0.2">
      <c r="E864" s="233"/>
    </row>
    <row r="865" spans="5:5" ht="12.75" customHeight="1" x14ac:dyDescent="0.2">
      <c r="E865" s="233"/>
    </row>
    <row r="866" spans="5:5" ht="12.75" customHeight="1" x14ac:dyDescent="0.2">
      <c r="E866" s="233"/>
    </row>
    <row r="867" spans="5:5" ht="12.75" customHeight="1" x14ac:dyDescent="0.2">
      <c r="E867" s="233"/>
    </row>
    <row r="868" spans="5:5" ht="12.75" customHeight="1" x14ac:dyDescent="0.2">
      <c r="E868" s="233"/>
    </row>
    <row r="869" spans="5:5" ht="12.75" customHeight="1" x14ac:dyDescent="0.2">
      <c r="E869" s="233"/>
    </row>
    <row r="870" spans="5:5" ht="12.75" customHeight="1" x14ac:dyDescent="0.2">
      <c r="E870" s="233"/>
    </row>
    <row r="871" spans="5:5" ht="12.75" customHeight="1" x14ac:dyDescent="0.2">
      <c r="E871" s="233"/>
    </row>
    <row r="872" spans="5:5" ht="12.75" customHeight="1" x14ac:dyDescent="0.2">
      <c r="E872" s="233"/>
    </row>
    <row r="873" spans="5:5" ht="12.75" customHeight="1" x14ac:dyDescent="0.2">
      <c r="E873" s="233"/>
    </row>
    <row r="874" spans="5:5" ht="12.75" customHeight="1" x14ac:dyDescent="0.2">
      <c r="E874" s="233"/>
    </row>
    <row r="875" spans="5:5" ht="12.75" customHeight="1" x14ac:dyDescent="0.2">
      <c r="E875" s="233"/>
    </row>
    <row r="876" spans="5:5" ht="12.75" customHeight="1" x14ac:dyDescent="0.2">
      <c r="E876" s="233"/>
    </row>
    <row r="877" spans="5:5" ht="12.75" customHeight="1" x14ac:dyDescent="0.2">
      <c r="E877" s="233"/>
    </row>
    <row r="878" spans="5:5" ht="12.75" customHeight="1" x14ac:dyDescent="0.2">
      <c r="E878" s="233"/>
    </row>
    <row r="879" spans="5:5" ht="12.75" customHeight="1" x14ac:dyDescent="0.2">
      <c r="E879" s="233"/>
    </row>
    <row r="880" spans="5:5" ht="12.75" customHeight="1" x14ac:dyDescent="0.2">
      <c r="E880" s="233"/>
    </row>
    <row r="881" spans="5:5" ht="12.75" customHeight="1" x14ac:dyDescent="0.2">
      <c r="E881" s="233"/>
    </row>
    <row r="882" spans="5:5" ht="12.75" customHeight="1" x14ac:dyDescent="0.2">
      <c r="E882" s="233"/>
    </row>
    <row r="883" spans="5:5" ht="12.75" customHeight="1" x14ac:dyDescent="0.2">
      <c r="E883" s="233"/>
    </row>
    <row r="884" spans="5:5" ht="12.75" customHeight="1" x14ac:dyDescent="0.2">
      <c r="E884" s="233"/>
    </row>
    <row r="885" spans="5:5" ht="12.75" customHeight="1" x14ac:dyDescent="0.2">
      <c r="E885" s="233"/>
    </row>
    <row r="886" spans="5:5" ht="12.75" customHeight="1" x14ac:dyDescent="0.2">
      <c r="E886" s="233"/>
    </row>
    <row r="887" spans="5:5" ht="12.75" customHeight="1" x14ac:dyDescent="0.2">
      <c r="E887" s="233"/>
    </row>
    <row r="888" spans="5:5" ht="12.75" customHeight="1" x14ac:dyDescent="0.2">
      <c r="E888" s="233"/>
    </row>
    <row r="889" spans="5:5" ht="12.75" customHeight="1" x14ac:dyDescent="0.2">
      <c r="E889" s="233"/>
    </row>
    <row r="890" spans="5:5" ht="12.75" customHeight="1" x14ac:dyDescent="0.2">
      <c r="E890" s="233"/>
    </row>
    <row r="891" spans="5:5" ht="12.75" customHeight="1" x14ac:dyDescent="0.2">
      <c r="E891" s="233"/>
    </row>
    <row r="892" spans="5:5" ht="12.75" customHeight="1" x14ac:dyDescent="0.2">
      <c r="E892" s="233"/>
    </row>
    <row r="893" spans="5:5" ht="12.75" customHeight="1" x14ac:dyDescent="0.2">
      <c r="E893" s="233"/>
    </row>
    <row r="894" spans="5:5" ht="12.75" customHeight="1" x14ac:dyDescent="0.2">
      <c r="E894" s="233"/>
    </row>
    <row r="895" spans="5:5" ht="12.75" customHeight="1" x14ac:dyDescent="0.2">
      <c r="E895" s="233"/>
    </row>
    <row r="896" spans="5:5" ht="12.75" customHeight="1" x14ac:dyDescent="0.2">
      <c r="E896" s="233"/>
    </row>
    <row r="897" spans="5:5" ht="12.75" customHeight="1" x14ac:dyDescent="0.2">
      <c r="E897" s="233"/>
    </row>
    <row r="898" spans="5:5" ht="12.75" customHeight="1" x14ac:dyDescent="0.2">
      <c r="E898" s="233"/>
    </row>
    <row r="899" spans="5:5" ht="12.75" customHeight="1" x14ac:dyDescent="0.2">
      <c r="E899" s="233"/>
    </row>
    <row r="900" spans="5:5" ht="12.75" customHeight="1" x14ac:dyDescent="0.2">
      <c r="E900" s="233"/>
    </row>
    <row r="901" spans="5:5" ht="12.75" customHeight="1" x14ac:dyDescent="0.2">
      <c r="E901" s="233"/>
    </row>
    <row r="902" spans="5:5" ht="12.75" customHeight="1" x14ac:dyDescent="0.2">
      <c r="E902" s="233"/>
    </row>
    <row r="903" spans="5:5" ht="12.75" customHeight="1" x14ac:dyDescent="0.2">
      <c r="E903" s="233"/>
    </row>
    <row r="904" spans="5:5" ht="12.75" customHeight="1" x14ac:dyDescent="0.2">
      <c r="E904" s="233"/>
    </row>
    <row r="905" spans="5:5" ht="12.75" customHeight="1" x14ac:dyDescent="0.2">
      <c r="E905" s="233"/>
    </row>
    <row r="906" spans="5:5" ht="12.75" customHeight="1" x14ac:dyDescent="0.2">
      <c r="E906" s="233"/>
    </row>
    <row r="907" spans="5:5" ht="12.75" customHeight="1" x14ac:dyDescent="0.2">
      <c r="E907" s="233"/>
    </row>
    <row r="908" spans="5:5" ht="12.75" customHeight="1" x14ac:dyDescent="0.2">
      <c r="E908" s="233"/>
    </row>
    <row r="909" spans="5:5" ht="12.75" customHeight="1" x14ac:dyDescent="0.2">
      <c r="E909" s="233"/>
    </row>
    <row r="910" spans="5:5" ht="12.75" customHeight="1" x14ac:dyDescent="0.2">
      <c r="E910" s="233"/>
    </row>
    <row r="911" spans="5:5" ht="12.75" customHeight="1" x14ac:dyDescent="0.2">
      <c r="E911" s="233"/>
    </row>
    <row r="912" spans="5:5" ht="12.75" customHeight="1" x14ac:dyDescent="0.2">
      <c r="E912" s="233"/>
    </row>
    <row r="913" spans="5:5" ht="12.75" customHeight="1" x14ac:dyDescent="0.2">
      <c r="E913" s="233"/>
    </row>
    <row r="914" spans="5:5" ht="12.75" customHeight="1" x14ac:dyDescent="0.2">
      <c r="E914" s="233"/>
    </row>
    <row r="915" spans="5:5" ht="12.75" customHeight="1" x14ac:dyDescent="0.2">
      <c r="E915" s="233"/>
    </row>
    <row r="916" spans="5:5" ht="12.75" customHeight="1" x14ac:dyDescent="0.2">
      <c r="E916" s="233"/>
    </row>
    <row r="917" spans="5:5" ht="12.75" customHeight="1" x14ac:dyDescent="0.2">
      <c r="E917" s="233"/>
    </row>
    <row r="918" spans="5:5" ht="12.75" customHeight="1" x14ac:dyDescent="0.2">
      <c r="E918" s="233"/>
    </row>
    <row r="919" spans="5:5" ht="12.75" customHeight="1" x14ac:dyDescent="0.2">
      <c r="E919" s="233"/>
    </row>
    <row r="920" spans="5:5" ht="12.75" customHeight="1" x14ac:dyDescent="0.2">
      <c r="E920" s="233"/>
    </row>
    <row r="921" spans="5:5" ht="12.75" customHeight="1" x14ac:dyDescent="0.2">
      <c r="E921" s="233"/>
    </row>
    <row r="922" spans="5:5" ht="12.75" customHeight="1" x14ac:dyDescent="0.2">
      <c r="E922" s="233"/>
    </row>
    <row r="923" spans="5:5" ht="12.75" customHeight="1" x14ac:dyDescent="0.2">
      <c r="E923" s="233"/>
    </row>
    <row r="924" spans="5:5" ht="12.75" customHeight="1" x14ac:dyDescent="0.2">
      <c r="E924" s="233"/>
    </row>
    <row r="925" spans="5:5" ht="12.75" customHeight="1" x14ac:dyDescent="0.2">
      <c r="E925" s="233"/>
    </row>
    <row r="926" spans="5:5" ht="12.75" customHeight="1" x14ac:dyDescent="0.2">
      <c r="E926" s="233"/>
    </row>
    <row r="927" spans="5:5" ht="12.75" customHeight="1" x14ac:dyDescent="0.2">
      <c r="E927" s="233"/>
    </row>
    <row r="928" spans="5:5" ht="12.75" customHeight="1" x14ac:dyDescent="0.2">
      <c r="E928" s="233"/>
    </row>
    <row r="929" spans="5:5" ht="12.75" customHeight="1" x14ac:dyDescent="0.2">
      <c r="E929" s="233"/>
    </row>
    <row r="930" spans="5:5" ht="12.75" customHeight="1" x14ac:dyDescent="0.2">
      <c r="E930" s="233"/>
    </row>
    <row r="931" spans="5:5" ht="12.75" customHeight="1" x14ac:dyDescent="0.2">
      <c r="E931" s="233"/>
    </row>
    <row r="932" spans="5:5" ht="12.75" customHeight="1" x14ac:dyDescent="0.2">
      <c r="E932" s="233"/>
    </row>
    <row r="933" spans="5:5" ht="12.75" customHeight="1" x14ac:dyDescent="0.2">
      <c r="E933" s="233"/>
    </row>
    <row r="934" spans="5:5" ht="12.75" customHeight="1" x14ac:dyDescent="0.2">
      <c r="E934" s="233"/>
    </row>
    <row r="935" spans="5:5" ht="12.75" customHeight="1" x14ac:dyDescent="0.2">
      <c r="E935" s="233"/>
    </row>
    <row r="936" spans="5:5" ht="12.75" customHeight="1" x14ac:dyDescent="0.2">
      <c r="E936" s="233"/>
    </row>
    <row r="937" spans="5:5" ht="12.75" customHeight="1" x14ac:dyDescent="0.2">
      <c r="E937" s="233"/>
    </row>
    <row r="938" spans="5:5" ht="12.75" customHeight="1" x14ac:dyDescent="0.2">
      <c r="E938" s="233"/>
    </row>
    <row r="939" spans="5:5" ht="12.75" customHeight="1" x14ac:dyDescent="0.2">
      <c r="E939" s="233"/>
    </row>
    <row r="940" spans="5:5" ht="12.75" customHeight="1" x14ac:dyDescent="0.2">
      <c r="E940" s="233"/>
    </row>
    <row r="941" spans="5:5" ht="12.75" customHeight="1" x14ac:dyDescent="0.2">
      <c r="E941" s="233"/>
    </row>
    <row r="942" spans="5:5" ht="12.75" customHeight="1" x14ac:dyDescent="0.2">
      <c r="E942" s="233"/>
    </row>
    <row r="943" spans="5:5" ht="12.75" customHeight="1" x14ac:dyDescent="0.2">
      <c r="E943" s="233"/>
    </row>
    <row r="944" spans="5:5" ht="12.75" customHeight="1" x14ac:dyDescent="0.2">
      <c r="E944" s="233"/>
    </row>
    <row r="945" spans="5:5" ht="12.75" customHeight="1" x14ac:dyDescent="0.2">
      <c r="E945" s="233"/>
    </row>
    <row r="946" spans="5:5" ht="12.75" customHeight="1" x14ac:dyDescent="0.2">
      <c r="E946" s="233"/>
    </row>
    <row r="947" spans="5:5" ht="12.75" customHeight="1" x14ac:dyDescent="0.2">
      <c r="E947" s="233"/>
    </row>
    <row r="948" spans="5:5" ht="12.75" customHeight="1" x14ac:dyDescent="0.2">
      <c r="E948" s="233"/>
    </row>
    <row r="949" spans="5:5" ht="12.75" customHeight="1" x14ac:dyDescent="0.2">
      <c r="E949" s="233"/>
    </row>
    <row r="950" spans="5:5" ht="12.75" customHeight="1" x14ac:dyDescent="0.2">
      <c r="E950" s="233"/>
    </row>
    <row r="951" spans="5:5" ht="12.75" customHeight="1" x14ac:dyDescent="0.2">
      <c r="E951" s="233"/>
    </row>
    <row r="952" spans="5:5" ht="12.75" customHeight="1" x14ac:dyDescent="0.2">
      <c r="E952" s="233"/>
    </row>
    <row r="953" spans="5:5" ht="12.75" customHeight="1" x14ac:dyDescent="0.2">
      <c r="E953" s="233"/>
    </row>
    <row r="954" spans="5:5" ht="12.75" customHeight="1" x14ac:dyDescent="0.2">
      <c r="E954" s="233"/>
    </row>
    <row r="955" spans="5:5" ht="12.75" customHeight="1" x14ac:dyDescent="0.2">
      <c r="E955" s="233"/>
    </row>
    <row r="956" spans="5:5" ht="12.75" customHeight="1" x14ac:dyDescent="0.2">
      <c r="E956" s="233"/>
    </row>
    <row r="957" spans="5:5" ht="12.75" customHeight="1" x14ac:dyDescent="0.2">
      <c r="E957" s="233"/>
    </row>
    <row r="958" spans="5:5" ht="12.75" customHeight="1" x14ac:dyDescent="0.2">
      <c r="E958" s="233"/>
    </row>
    <row r="959" spans="5:5" ht="12.75" customHeight="1" x14ac:dyDescent="0.2">
      <c r="E959" s="233"/>
    </row>
    <row r="960" spans="5:5" ht="12.75" customHeight="1" x14ac:dyDescent="0.2">
      <c r="E960" s="233"/>
    </row>
    <row r="961" spans="5:5" ht="12.75" customHeight="1" x14ac:dyDescent="0.2">
      <c r="E961" s="233"/>
    </row>
    <row r="962" spans="5:5" ht="12.75" customHeight="1" x14ac:dyDescent="0.2">
      <c r="E962" s="233"/>
    </row>
    <row r="963" spans="5:5" ht="12.75" customHeight="1" x14ac:dyDescent="0.2">
      <c r="E963" s="233"/>
    </row>
    <row r="964" spans="5:5" ht="12.75" customHeight="1" x14ac:dyDescent="0.2">
      <c r="E964" s="233"/>
    </row>
    <row r="965" spans="5:5" ht="12.75" customHeight="1" x14ac:dyDescent="0.2">
      <c r="E965" s="233"/>
    </row>
    <row r="966" spans="5:5" ht="12.75" customHeight="1" x14ac:dyDescent="0.2">
      <c r="E966" s="233"/>
    </row>
    <row r="967" spans="5:5" ht="12.75" customHeight="1" x14ac:dyDescent="0.2">
      <c r="E967" s="233"/>
    </row>
    <row r="968" spans="5:5" ht="12.75" customHeight="1" x14ac:dyDescent="0.2">
      <c r="E968" s="233"/>
    </row>
    <row r="969" spans="5:5" ht="12.75" customHeight="1" x14ac:dyDescent="0.2">
      <c r="E969" s="233"/>
    </row>
    <row r="970" spans="5:5" ht="12.75" customHeight="1" x14ac:dyDescent="0.2">
      <c r="E970" s="233"/>
    </row>
    <row r="971" spans="5:5" ht="12.75" customHeight="1" x14ac:dyDescent="0.2">
      <c r="E971" s="233"/>
    </row>
    <row r="972" spans="5:5" ht="12.75" customHeight="1" x14ac:dyDescent="0.2">
      <c r="E972" s="233"/>
    </row>
    <row r="973" spans="5:5" ht="12.75" customHeight="1" x14ac:dyDescent="0.2">
      <c r="E973" s="233"/>
    </row>
    <row r="974" spans="5:5" ht="12.75" customHeight="1" x14ac:dyDescent="0.2">
      <c r="E974" s="233"/>
    </row>
    <row r="975" spans="5:5" ht="12.75" customHeight="1" x14ac:dyDescent="0.2">
      <c r="E975" s="233"/>
    </row>
    <row r="976" spans="5:5" ht="12.75" customHeight="1" x14ac:dyDescent="0.2">
      <c r="E976" s="233"/>
    </row>
    <row r="977" spans="5:5" ht="12.75" customHeight="1" x14ac:dyDescent="0.2">
      <c r="E977" s="233"/>
    </row>
    <row r="978" spans="5:5" ht="12.75" customHeight="1" x14ac:dyDescent="0.2">
      <c r="E978" s="233"/>
    </row>
    <row r="979" spans="5:5" ht="12.75" customHeight="1" x14ac:dyDescent="0.2">
      <c r="E979" s="233"/>
    </row>
    <row r="980" spans="5:5" ht="12.75" customHeight="1" x14ac:dyDescent="0.2">
      <c r="E980" s="233"/>
    </row>
    <row r="981" spans="5:5" ht="12.75" customHeight="1" x14ac:dyDescent="0.2">
      <c r="E981" s="233"/>
    </row>
    <row r="982" spans="5:5" ht="12.75" customHeight="1" x14ac:dyDescent="0.2">
      <c r="E982" s="233"/>
    </row>
    <row r="983" spans="5:5" ht="12.75" customHeight="1" x14ac:dyDescent="0.2">
      <c r="E983" s="233"/>
    </row>
    <row r="984" spans="5:5" ht="12.75" customHeight="1" x14ac:dyDescent="0.2">
      <c r="E984" s="233"/>
    </row>
    <row r="985" spans="5:5" ht="12.75" customHeight="1" x14ac:dyDescent="0.2">
      <c r="E985" s="233"/>
    </row>
    <row r="986" spans="5:5" ht="12.75" customHeight="1" x14ac:dyDescent="0.2">
      <c r="E986" s="233"/>
    </row>
    <row r="987" spans="5:5" ht="12.75" customHeight="1" x14ac:dyDescent="0.2">
      <c r="E987" s="233"/>
    </row>
    <row r="988" spans="5:5" ht="12.75" customHeight="1" x14ac:dyDescent="0.2">
      <c r="E988" s="233"/>
    </row>
    <row r="989" spans="5:5" ht="12.75" customHeight="1" x14ac:dyDescent="0.2">
      <c r="E989" s="233"/>
    </row>
    <row r="990" spans="5:5" ht="12.75" customHeight="1" x14ac:dyDescent="0.2">
      <c r="E990" s="233"/>
    </row>
    <row r="991" spans="5:5" ht="12.75" customHeight="1" x14ac:dyDescent="0.2">
      <c r="E991" s="233"/>
    </row>
    <row r="992" spans="5:5" ht="12.75" customHeight="1" x14ac:dyDescent="0.2">
      <c r="E992" s="233"/>
    </row>
    <row r="993" spans="5:5" ht="12.75" customHeight="1" x14ac:dyDescent="0.2">
      <c r="E993" s="233"/>
    </row>
    <row r="994" spans="5:5" ht="12.75" customHeight="1" x14ac:dyDescent="0.2">
      <c r="E994" s="233"/>
    </row>
  </sheetData>
  <mergeCells count="3">
    <mergeCell ref="A2:F2"/>
    <mergeCell ref="D4:F4"/>
    <mergeCell ref="B10:B11"/>
  </mergeCells>
  <pageMargins left="0.74803149606299213" right="0.74803149606299213" top="0.51181102362204722" bottom="0.90551181102362199" header="0" footer="0"/>
  <pageSetup paperSize="9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2.5703125" defaultRowHeight="15" customHeight="1" x14ac:dyDescent="0.2"/>
  <cols>
    <col min="1" max="1" width="24.5703125" customWidth="1"/>
    <col min="2" max="2" width="20.85546875" customWidth="1"/>
    <col min="3" max="6" width="9.140625" customWidth="1"/>
    <col min="7" max="26" width="8.5703125" customWidth="1"/>
  </cols>
  <sheetData>
    <row r="1" spans="1:26" ht="19.5" customHeight="1" x14ac:dyDescent="0.2">
      <c r="A1" s="281" t="s">
        <v>269</v>
      </c>
      <c r="B1" s="28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6" ht="19.5" customHeight="1" x14ac:dyDescent="0.2">
      <c r="A2" s="234" t="s">
        <v>270</v>
      </c>
      <c r="B2" s="235" t="s">
        <v>271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</row>
    <row r="3" spans="1:26" ht="19.5" customHeight="1" x14ac:dyDescent="0.2">
      <c r="A3" s="236">
        <v>1</v>
      </c>
      <c r="B3" s="237">
        <v>33.629999999999995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</row>
    <row r="4" spans="1:26" ht="19.5" customHeight="1" x14ac:dyDescent="0.2">
      <c r="A4" s="236">
        <v>2</v>
      </c>
      <c r="B4" s="237">
        <v>43.13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</row>
    <row r="5" spans="1:26" ht="19.5" customHeight="1" x14ac:dyDescent="0.2">
      <c r="A5" s="236">
        <v>3</v>
      </c>
      <c r="B5" s="237">
        <v>48.68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</row>
    <row r="6" spans="1:26" ht="19.5" customHeight="1" x14ac:dyDescent="0.2">
      <c r="A6" s="236">
        <v>4</v>
      </c>
      <c r="B6" s="237">
        <v>52.62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</row>
    <row r="7" spans="1:26" ht="19.5" customHeight="1" x14ac:dyDescent="0.2">
      <c r="A7" s="236">
        <v>5</v>
      </c>
      <c r="B7" s="237">
        <v>55.679999999999993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</row>
    <row r="8" spans="1:26" ht="19.5" customHeight="1" x14ac:dyDescent="0.2">
      <c r="A8" s="236">
        <v>6</v>
      </c>
      <c r="B8" s="237">
        <v>58.18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</row>
    <row r="9" spans="1:26" ht="19.5" customHeight="1" x14ac:dyDescent="0.2">
      <c r="A9" s="236">
        <v>7</v>
      </c>
      <c r="B9" s="237">
        <v>60.29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</row>
    <row r="10" spans="1:26" ht="19.5" customHeight="1" x14ac:dyDescent="0.2">
      <c r="A10" s="236">
        <v>8</v>
      </c>
      <c r="B10" s="237">
        <v>62.12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</row>
    <row r="11" spans="1:26" ht="19.5" customHeight="1" x14ac:dyDescent="0.2">
      <c r="A11" s="236">
        <v>9</v>
      </c>
      <c r="B11" s="237">
        <v>63.73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</row>
    <row r="12" spans="1:26" ht="19.5" customHeight="1" x14ac:dyDescent="0.2">
      <c r="A12" s="236">
        <v>10</v>
      </c>
      <c r="B12" s="237">
        <v>65.180000000000007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</row>
    <row r="13" spans="1:26" ht="19.5" customHeight="1" x14ac:dyDescent="0.2">
      <c r="A13" s="236">
        <v>11</v>
      </c>
      <c r="B13" s="237">
        <v>66.47999999999999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</row>
    <row r="14" spans="1:26" ht="19.5" customHeight="1" x14ac:dyDescent="0.2">
      <c r="A14" s="236">
        <v>12</v>
      </c>
      <c r="B14" s="237">
        <v>67.67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</row>
    <row r="15" spans="1:26" ht="19.5" customHeight="1" x14ac:dyDescent="0.2">
      <c r="A15" s="236">
        <v>13</v>
      </c>
      <c r="B15" s="237">
        <v>68.77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</row>
    <row r="16" spans="1:26" ht="19.5" customHeight="1" x14ac:dyDescent="0.2">
      <c r="A16" s="236">
        <v>14</v>
      </c>
      <c r="B16" s="237">
        <v>69.789999999999992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</row>
    <row r="17" spans="1:26" ht="19.5" customHeight="1" x14ac:dyDescent="0.2">
      <c r="A17" s="238">
        <v>15</v>
      </c>
      <c r="B17" s="239">
        <v>70.73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</row>
    <row r="18" spans="1:26" ht="19.5" customHeight="1" x14ac:dyDescent="0.2">
      <c r="A18" s="142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</row>
    <row r="19" spans="1:26" ht="19.5" customHeight="1" x14ac:dyDescent="0.2">
      <c r="A19" s="142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</row>
    <row r="20" spans="1:26" ht="19.5" customHeight="1" x14ac:dyDescent="0.2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</row>
    <row r="21" spans="1:26" ht="19.5" customHeight="1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</row>
    <row r="22" spans="1:26" ht="19.5" customHeight="1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</row>
    <row r="23" spans="1:26" ht="19.5" customHeight="1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</row>
    <row r="24" spans="1:26" ht="19.5" customHeight="1" x14ac:dyDescent="0.2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</row>
    <row r="25" spans="1:26" ht="19.5" customHeight="1" x14ac:dyDescent="0.2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</row>
    <row r="26" spans="1:26" ht="19.5" customHeight="1" x14ac:dyDescent="0.2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</row>
    <row r="27" spans="1:26" ht="19.5" customHeight="1" x14ac:dyDescent="0.2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</row>
    <row r="28" spans="1:26" ht="19.5" customHeight="1" x14ac:dyDescent="0.2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</row>
    <row r="29" spans="1:26" ht="19.5" customHeight="1" x14ac:dyDescent="0.2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</row>
    <row r="30" spans="1:26" ht="19.5" customHeight="1" x14ac:dyDescent="0.2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</row>
    <row r="31" spans="1:26" ht="19.5" customHeight="1" x14ac:dyDescent="0.2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</row>
    <row r="32" spans="1:26" ht="19.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</row>
    <row r="33" spans="1:26" ht="19.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</row>
    <row r="34" spans="1:26" ht="19.5" customHeight="1" x14ac:dyDescent="0.2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</row>
    <row r="35" spans="1:26" ht="19.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</row>
    <row r="36" spans="1:26" ht="19.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</row>
    <row r="37" spans="1:26" ht="19.5" customHeight="1" x14ac:dyDescent="0.2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</row>
    <row r="38" spans="1:26" ht="19.5" customHeight="1" x14ac:dyDescent="0.2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</row>
    <row r="39" spans="1:26" ht="19.5" customHeight="1" x14ac:dyDescent="0.2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</row>
    <row r="40" spans="1:26" ht="19.5" customHeight="1" x14ac:dyDescent="0.2">
      <c r="A40" s="142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</row>
    <row r="41" spans="1:26" ht="19.5" customHeight="1" x14ac:dyDescent="0.2">
      <c r="A41" s="142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</row>
    <row r="42" spans="1:26" ht="19.5" customHeight="1" x14ac:dyDescent="0.2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</row>
    <row r="43" spans="1:26" ht="19.5" customHeight="1" x14ac:dyDescent="0.2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</row>
    <row r="44" spans="1:26" ht="19.5" customHeight="1" x14ac:dyDescent="0.2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</row>
    <row r="45" spans="1:26" ht="19.5" customHeight="1" x14ac:dyDescent="0.2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</row>
    <row r="46" spans="1:26" ht="19.5" customHeight="1" x14ac:dyDescent="0.2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</row>
    <row r="47" spans="1:26" ht="19.5" customHeight="1" x14ac:dyDescent="0.2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</row>
    <row r="48" spans="1:26" ht="19.5" customHeight="1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</row>
    <row r="49" spans="1:26" ht="19.5" customHeight="1" x14ac:dyDescent="0.2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</row>
    <row r="50" spans="1:26" ht="19.5" customHeight="1" x14ac:dyDescent="0.2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</row>
    <row r="51" spans="1:26" ht="19.5" customHeight="1" x14ac:dyDescent="0.2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</row>
    <row r="52" spans="1:26" ht="19.5" customHeight="1" x14ac:dyDescent="0.2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</row>
    <row r="53" spans="1:26" ht="19.5" customHeight="1" x14ac:dyDescent="0.2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</row>
    <row r="54" spans="1:26" ht="19.5" customHeight="1" x14ac:dyDescent="0.2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</row>
    <row r="55" spans="1:26" ht="19.5" customHeight="1" x14ac:dyDescent="0.2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</row>
    <row r="56" spans="1:26" ht="19.5" customHeight="1" x14ac:dyDescent="0.2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</row>
    <row r="57" spans="1:26" ht="19.5" customHeight="1" x14ac:dyDescent="0.2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</row>
    <row r="58" spans="1:26" ht="19.5" customHeight="1" x14ac:dyDescent="0.2">
      <c r="A58" s="142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</row>
    <row r="59" spans="1:26" ht="19.5" customHeight="1" x14ac:dyDescent="0.2">
      <c r="A59" s="142"/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</row>
    <row r="60" spans="1:26" ht="19.5" customHeight="1" x14ac:dyDescent="0.2">
      <c r="A60" s="142"/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</row>
    <row r="61" spans="1:26" ht="19.5" customHeight="1" x14ac:dyDescent="0.2">
      <c r="A61" s="142"/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</row>
    <row r="62" spans="1:26" ht="19.5" customHeight="1" x14ac:dyDescent="0.2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</row>
    <row r="63" spans="1:26" ht="19.5" customHeight="1" x14ac:dyDescent="0.2">
      <c r="A63" s="14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</row>
    <row r="64" spans="1:26" ht="19.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</row>
    <row r="65" spans="1:26" ht="19.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</row>
    <row r="66" spans="1:26" ht="19.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</row>
    <row r="67" spans="1:26" ht="19.5" customHeight="1" x14ac:dyDescent="0.2">
      <c r="A67" s="142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</row>
    <row r="68" spans="1:26" ht="19.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</row>
    <row r="69" spans="1:26" ht="19.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</row>
    <row r="70" spans="1:26" ht="19.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</row>
    <row r="71" spans="1:26" ht="19.5" customHeight="1" x14ac:dyDescent="0.2">
      <c r="A71" s="142"/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</row>
    <row r="72" spans="1:26" ht="19.5" customHeight="1" x14ac:dyDescent="0.2">
      <c r="A72" s="142"/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</row>
    <row r="73" spans="1:26" ht="19.5" customHeight="1" x14ac:dyDescent="0.2">
      <c r="A73" s="142"/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</row>
    <row r="74" spans="1:26" ht="19.5" customHeight="1" x14ac:dyDescent="0.2">
      <c r="A74" s="142"/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</row>
    <row r="75" spans="1:26" ht="19.5" customHeight="1" x14ac:dyDescent="0.2">
      <c r="A75" s="142"/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</row>
    <row r="76" spans="1:26" ht="19.5" customHeight="1" x14ac:dyDescent="0.2">
      <c r="A76" s="142"/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</row>
    <row r="77" spans="1:26" ht="19.5" customHeight="1" x14ac:dyDescent="0.2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</row>
    <row r="78" spans="1:26" ht="19.5" customHeight="1" x14ac:dyDescent="0.2">
      <c r="A78" s="142"/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</row>
    <row r="79" spans="1:26" ht="19.5" customHeight="1" x14ac:dyDescent="0.2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</row>
    <row r="80" spans="1:26" ht="19.5" customHeight="1" x14ac:dyDescent="0.2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</row>
    <row r="81" spans="1:26" ht="19.5" customHeight="1" x14ac:dyDescent="0.2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</row>
    <row r="82" spans="1:26" ht="19.5" customHeight="1" x14ac:dyDescent="0.2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</row>
    <row r="83" spans="1:26" ht="19.5" customHeight="1" x14ac:dyDescent="0.2">
      <c r="A83" s="142"/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</row>
    <row r="84" spans="1:26" ht="19.5" customHeight="1" x14ac:dyDescent="0.2">
      <c r="A84" s="142"/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</row>
    <row r="85" spans="1:26" ht="19.5" customHeight="1" x14ac:dyDescent="0.2">
      <c r="A85" s="142"/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</row>
    <row r="86" spans="1:26" ht="19.5" customHeight="1" x14ac:dyDescent="0.2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</row>
    <row r="87" spans="1:26" ht="19.5" customHeight="1" x14ac:dyDescent="0.2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</row>
    <row r="88" spans="1:26" ht="19.5" customHeight="1" x14ac:dyDescent="0.2">
      <c r="A88" s="142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</row>
    <row r="89" spans="1:26" ht="19.5" customHeight="1" x14ac:dyDescent="0.2">
      <c r="A89" s="142"/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</row>
    <row r="90" spans="1:26" ht="19.5" customHeight="1" x14ac:dyDescent="0.2">
      <c r="A90" s="142"/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</row>
    <row r="91" spans="1:26" ht="19.5" customHeight="1" x14ac:dyDescent="0.2">
      <c r="A91" s="142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</row>
    <row r="92" spans="1:26" ht="19.5" customHeight="1" x14ac:dyDescent="0.2">
      <c r="A92" s="142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</row>
    <row r="93" spans="1:26" ht="19.5" customHeight="1" x14ac:dyDescent="0.2">
      <c r="A93" s="142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</row>
    <row r="94" spans="1:26" ht="19.5" customHeight="1" x14ac:dyDescent="0.2">
      <c r="A94" s="142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</row>
    <row r="95" spans="1:26" ht="19.5" customHeight="1" x14ac:dyDescent="0.2">
      <c r="A95" s="142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</row>
    <row r="96" spans="1:26" ht="19.5" customHeight="1" x14ac:dyDescent="0.2">
      <c r="A96" s="142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</row>
    <row r="97" spans="1:26" ht="19.5" customHeight="1" x14ac:dyDescent="0.2">
      <c r="A97" s="142"/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</row>
    <row r="98" spans="1:26" ht="19.5" customHeight="1" x14ac:dyDescent="0.2">
      <c r="A98" s="142"/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</row>
    <row r="99" spans="1:26" ht="19.5" customHeight="1" x14ac:dyDescent="0.2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</row>
    <row r="100" spans="1:26" ht="19.5" customHeight="1" x14ac:dyDescent="0.2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</row>
    <row r="101" spans="1:26" ht="19.5" customHeight="1" x14ac:dyDescent="0.2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</row>
    <row r="102" spans="1:26" ht="19.5" customHeight="1" x14ac:dyDescent="0.2">
      <c r="A102" s="142"/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</row>
    <row r="103" spans="1:26" ht="19.5" customHeight="1" x14ac:dyDescent="0.2">
      <c r="A103" s="142"/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</row>
    <row r="104" spans="1:26" ht="19.5" customHeight="1" x14ac:dyDescent="0.2">
      <c r="A104" s="142"/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</row>
    <row r="105" spans="1:26" ht="19.5" customHeight="1" x14ac:dyDescent="0.2">
      <c r="A105" s="142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</row>
    <row r="106" spans="1:26" ht="19.5" customHeight="1" x14ac:dyDescent="0.2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</row>
    <row r="107" spans="1:26" ht="19.5" customHeight="1" x14ac:dyDescent="0.2">
      <c r="A107" s="142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</row>
    <row r="108" spans="1:26" ht="19.5" customHeight="1" x14ac:dyDescent="0.2">
      <c r="A108" s="142"/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</row>
    <row r="109" spans="1:26" ht="19.5" customHeight="1" x14ac:dyDescent="0.2">
      <c r="A109" s="142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</row>
    <row r="110" spans="1:26" ht="19.5" customHeight="1" x14ac:dyDescent="0.2">
      <c r="A110" s="142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</row>
    <row r="111" spans="1:26" ht="19.5" customHeight="1" x14ac:dyDescent="0.2">
      <c r="A111" s="142"/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</row>
    <row r="112" spans="1:26" ht="19.5" customHeight="1" x14ac:dyDescent="0.2">
      <c r="A112" s="142"/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</row>
    <row r="113" spans="1:26" ht="19.5" customHeight="1" x14ac:dyDescent="0.2">
      <c r="A113" s="142"/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</row>
    <row r="114" spans="1:26" ht="19.5" customHeight="1" x14ac:dyDescent="0.2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</row>
    <row r="115" spans="1:26" ht="19.5" customHeight="1" x14ac:dyDescent="0.2">
      <c r="A115" s="142"/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</row>
    <row r="116" spans="1:26" ht="19.5" customHeight="1" x14ac:dyDescent="0.2">
      <c r="A116" s="142"/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</row>
    <row r="117" spans="1:26" ht="19.5" customHeight="1" x14ac:dyDescent="0.2">
      <c r="A117" s="142"/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</row>
    <row r="118" spans="1:26" ht="19.5" customHeight="1" x14ac:dyDescent="0.2">
      <c r="A118" s="142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</row>
    <row r="119" spans="1:26" ht="19.5" customHeight="1" x14ac:dyDescent="0.2">
      <c r="A119" s="142"/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</row>
    <row r="120" spans="1:26" ht="19.5" customHeight="1" x14ac:dyDescent="0.2">
      <c r="A120" s="142"/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</row>
    <row r="121" spans="1:26" ht="19.5" customHeight="1" x14ac:dyDescent="0.2">
      <c r="A121" s="142"/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</row>
    <row r="122" spans="1:26" ht="19.5" customHeight="1" x14ac:dyDescent="0.2">
      <c r="A122" s="142"/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</row>
    <row r="123" spans="1:26" ht="19.5" customHeight="1" x14ac:dyDescent="0.2">
      <c r="A123" s="142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</row>
    <row r="124" spans="1:26" ht="19.5" customHeight="1" x14ac:dyDescent="0.2">
      <c r="A124" s="142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</row>
    <row r="125" spans="1:26" ht="19.5" customHeight="1" x14ac:dyDescent="0.2">
      <c r="A125" s="142"/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</row>
    <row r="126" spans="1:26" ht="19.5" customHeight="1" x14ac:dyDescent="0.2">
      <c r="A126" s="142"/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</row>
    <row r="127" spans="1:26" ht="19.5" customHeight="1" x14ac:dyDescent="0.2">
      <c r="A127" s="142"/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</row>
    <row r="128" spans="1:26" ht="19.5" customHeight="1" x14ac:dyDescent="0.2">
      <c r="A128" s="142"/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</row>
    <row r="129" spans="1:26" ht="19.5" customHeight="1" x14ac:dyDescent="0.2">
      <c r="A129" s="142"/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</row>
    <row r="130" spans="1:26" ht="19.5" customHeight="1" x14ac:dyDescent="0.2">
      <c r="A130" s="142"/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</row>
    <row r="131" spans="1:26" ht="19.5" customHeight="1" x14ac:dyDescent="0.2">
      <c r="A131" s="142"/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</row>
    <row r="132" spans="1:26" ht="19.5" customHeight="1" x14ac:dyDescent="0.2">
      <c r="A132" s="142"/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</row>
    <row r="133" spans="1:26" ht="19.5" customHeight="1" x14ac:dyDescent="0.2">
      <c r="A133" s="142"/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</row>
    <row r="134" spans="1:26" ht="19.5" customHeight="1" x14ac:dyDescent="0.2">
      <c r="A134" s="142"/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</row>
    <row r="135" spans="1:26" ht="19.5" customHeight="1" x14ac:dyDescent="0.2">
      <c r="A135" s="142"/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</row>
    <row r="136" spans="1:26" ht="19.5" customHeight="1" x14ac:dyDescent="0.2">
      <c r="A136" s="142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</row>
    <row r="137" spans="1:26" ht="19.5" customHeight="1" x14ac:dyDescent="0.2">
      <c r="A137" s="142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</row>
    <row r="138" spans="1:26" ht="19.5" customHeight="1" x14ac:dyDescent="0.2">
      <c r="A138" s="142"/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</row>
    <row r="139" spans="1:26" ht="19.5" customHeight="1" x14ac:dyDescent="0.2">
      <c r="A139" s="142"/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</row>
    <row r="140" spans="1:26" ht="19.5" customHeight="1" x14ac:dyDescent="0.2">
      <c r="A140" s="142"/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</row>
    <row r="141" spans="1:26" ht="19.5" customHeight="1" x14ac:dyDescent="0.2">
      <c r="A141" s="142"/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</row>
    <row r="142" spans="1:26" ht="19.5" customHeight="1" x14ac:dyDescent="0.2">
      <c r="A142" s="142"/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</row>
    <row r="143" spans="1:26" ht="19.5" customHeight="1" x14ac:dyDescent="0.2">
      <c r="A143" s="142"/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</row>
    <row r="144" spans="1:26" ht="19.5" customHeight="1" x14ac:dyDescent="0.2">
      <c r="A144" s="142"/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</row>
    <row r="145" spans="1:26" ht="19.5" customHeight="1" x14ac:dyDescent="0.2">
      <c r="A145" s="142"/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</row>
    <row r="146" spans="1:26" ht="19.5" customHeight="1" x14ac:dyDescent="0.2">
      <c r="A146" s="142"/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</row>
    <row r="147" spans="1:26" ht="19.5" customHeight="1" x14ac:dyDescent="0.2">
      <c r="A147" s="142"/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</row>
    <row r="148" spans="1:26" ht="19.5" customHeight="1" x14ac:dyDescent="0.2">
      <c r="A148" s="142"/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</row>
    <row r="149" spans="1:26" ht="19.5" customHeight="1" x14ac:dyDescent="0.2">
      <c r="A149" s="142"/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</row>
    <row r="150" spans="1:26" ht="19.5" customHeight="1" x14ac:dyDescent="0.2">
      <c r="A150" s="142"/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</row>
    <row r="151" spans="1:26" ht="19.5" customHeight="1" x14ac:dyDescent="0.2">
      <c r="A151" s="142"/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</row>
    <row r="152" spans="1:26" ht="19.5" customHeight="1" x14ac:dyDescent="0.2">
      <c r="A152" s="142"/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</row>
    <row r="153" spans="1:26" ht="19.5" customHeight="1" x14ac:dyDescent="0.2">
      <c r="A153" s="142"/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</row>
    <row r="154" spans="1:26" ht="19.5" customHeight="1" x14ac:dyDescent="0.2">
      <c r="A154" s="142"/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</row>
    <row r="155" spans="1:26" ht="19.5" customHeight="1" x14ac:dyDescent="0.2">
      <c r="A155" s="142"/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</row>
    <row r="156" spans="1:26" ht="19.5" customHeight="1" x14ac:dyDescent="0.2">
      <c r="A156" s="142"/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</row>
    <row r="157" spans="1:26" ht="19.5" customHeight="1" x14ac:dyDescent="0.2">
      <c r="A157" s="142"/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</row>
    <row r="158" spans="1:26" ht="19.5" customHeight="1" x14ac:dyDescent="0.2">
      <c r="A158" s="142"/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</row>
    <row r="159" spans="1:26" ht="19.5" customHeight="1" x14ac:dyDescent="0.2">
      <c r="A159" s="142"/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</row>
    <row r="160" spans="1:26" ht="19.5" customHeight="1" x14ac:dyDescent="0.2">
      <c r="A160" s="142"/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</row>
    <row r="161" spans="1:26" ht="19.5" customHeight="1" x14ac:dyDescent="0.2">
      <c r="A161" s="142"/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</row>
    <row r="162" spans="1:26" ht="19.5" customHeight="1" x14ac:dyDescent="0.2">
      <c r="A162" s="142"/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</row>
    <row r="163" spans="1:26" ht="19.5" customHeight="1" x14ac:dyDescent="0.2">
      <c r="A163" s="142"/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</row>
    <row r="164" spans="1:26" ht="19.5" customHeight="1" x14ac:dyDescent="0.2">
      <c r="A164" s="142"/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</row>
    <row r="165" spans="1:26" ht="19.5" customHeight="1" x14ac:dyDescent="0.2">
      <c r="A165" s="142"/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</row>
    <row r="166" spans="1:26" ht="19.5" customHeight="1" x14ac:dyDescent="0.2">
      <c r="A166" s="142"/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</row>
    <row r="167" spans="1:26" ht="19.5" customHeight="1" x14ac:dyDescent="0.2">
      <c r="A167" s="142"/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</row>
    <row r="168" spans="1:26" ht="19.5" customHeight="1" x14ac:dyDescent="0.2">
      <c r="A168" s="142"/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</row>
    <row r="169" spans="1:26" ht="19.5" customHeight="1" x14ac:dyDescent="0.2">
      <c r="A169" s="142"/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</row>
    <row r="170" spans="1:26" ht="19.5" customHeight="1" x14ac:dyDescent="0.2">
      <c r="A170" s="142"/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</row>
    <row r="171" spans="1:26" ht="19.5" customHeight="1" x14ac:dyDescent="0.2">
      <c r="A171" s="142"/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</row>
    <row r="172" spans="1:26" ht="19.5" customHeight="1" x14ac:dyDescent="0.2">
      <c r="A172" s="142"/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</row>
    <row r="173" spans="1:26" ht="19.5" customHeight="1" x14ac:dyDescent="0.2">
      <c r="A173" s="142"/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</row>
    <row r="174" spans="1:26" ht="19.5" customHeight="1" x14ac:dyDescent="0.2">
      <c r="A174" s="142"/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</row>
    <row r="175" spans="1:26" ht="19.5" customHeight="1" x14ac:dyDescent="0.2">
      <c r="A175" s="142"/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</row>
    <row r="176" spans="1:26" ht="19.5" customHeight="1" x14ac:dyDescent="0.2">
      <c r="A176" s="142"/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</row>
    <row r="177" spans="1:26" ht="19.5" customHeight="1" x14ac:dyDescent="0.2">
      <c r="A177" s="142"/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</row>
    <row r="178" spans="1:26" ht="19.5" customHeight="1" x14ac:dyDescent="0.2">
      <c r="A178" s="142"/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</row>
    <row r="179" spans="1:26" ht="19.5" customHeight="1" x14ac:dyDescent="0.2">
      <c r="A179" s="142"/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</row>
    <row r="180" spans="1:26" ht="19.5" customHeight="1" x14ac:dyDescent="0.2">
      <c r="A180" s="142"/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</row>
    <row r="181" spans="1:26" ht="19.5" customHeight="1" x14ac:dyDescent="0.2">
      <c r="A181" s="142"/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</row>
    <row r="182" spans="1:26" ht="19.5" customHeight="1" x14ac:dyDescent="0.2">
      <c r="A182" s="142"/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</row>
    <row r="183" spans="1:26" ht="19.5" customHeight="1" x14ac:dyDescent="0.2">
      <c r="A183" s="142"/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</row>
    <row r="184" spans="1:26" ht="19.5" customHeight="1" x14ac:dyDescent="0.2">
      <c r="A184" s="142"/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</row>
    <row r="185" spans="1:26" ht="19.5" customHeight="1" x14ac:dyDescent="0.2">
      <c r="A185" s="142"/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</row>
    <row r="186" spans="1:26" ht="19.5" customHeight="1" x14ac:dyDescent="0.2">
      <c r="A186" s="142"/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</row>
    <row r="187" spans="1:26" ht="19.5" customHeight="1" x14ac:dyDescent="0.2">
      <c r="A187" s="142"/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</row>
    <row r="188" spans="1:26" ht="19.5" customHeight="1" x14ac:dyDescent="0.2">
      <c r="A188" s="142"/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</row>
    <row r="189" spans="1:26" ht="19.5" customHeight="1" x14ac:dyDescent="0.2">
      <c r="A189" s="142"/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</row>
    <row r="190" spans="1:26" ht="19.5" customHeight="1" x14ac:dyDescent="0.2">
      <c r="A190" s="142"/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</row>
    <row r="191" spans="1:26" ht="19.5" customHeight="1" x14ac:dyDescent="0.2">
      <c r="A191" s="142"/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</row>
    <row r="192" spans="1:26" ht="19.5" customHeight="1" x14ac:dyDescent="0.2">
      <c r="A192" s="142"/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</row>
    <row r="193" spans="1:26" ht="19.5" customHeight="1" x14ac:dyDescent="0.2">
      <c r="A193" s="142"/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</row>
    <row r="194" spans="1:26" ht="19.5" customHeight="1" x14ac:dyDescent="0.2">
      <c r="A194" s="142"/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</row>
    <row r="195" spans="1:26" ht="19.5" customHeight="1" x14ac:dyDescent="0.2">
      <c r="A195" s="142"/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</row>
    <row r="196" spans="1:26" ht="19.5" customHeight="1" x14ac:dyDescent="0.2">
      <c r="A196" s="142"/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</row>
    <row r="197" spans="1:26" ht="19.5" customHeight="1" x14ac:dyDescent="0.2">
      <c r="A197" s="142"/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</row>
    <row r="198" spans="1:26" ht="19.5" customHeight="1" x14ac:dyDescent="0.2">
      <c r="A198" s="142"/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</row>
    <row r="199" spans="1:26" ht="19.5" customHeight="1" x14ac:dyDescent="0.2">
      <c r="A199" s="142"/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</row>
    <row r="200" spans="1:26" ht="19.5" customHeight="1" x14ac:dyDescent="0.2">
      <c r="A200" s="142"/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</row>
    <row r="201" spans="1:26" ht="19.5" customHeight="1" x14ac:dyDescent="0.2">
      <c r="A201" s="142"/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</row>
    <row r="202" spans="1:26" ht="19.5" customHeight="1" x14ac:dyDescent="0.2">
      <c r="A202" s="142"/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</row>
    <row r="203" spans="1:26" ht="19.5" customHeight="1" x14ac:dyDescent="0.2">
      <c r="A203" s="142"/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</row>
    <row r="204" spans="1:26" ht="19.5" customHeight="1" x14ac:dyDescent="0.2">
      <c r="A204" s="142"/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</row>
    <row r="205" spans="1:26" ht="19.5" customHeight="1" x14ac:dyDescent="0.2">
      <c r="A205" s="142"/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</row>
    <row r="206" spans="1:26" ht="19.5" customHeight="1" x14ac:dyDescent="0.2">
      <c r="A206" s="142"/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</row>
    <row r="207" spans="1:26" ht="19.5" customHeight="1" x14ac:dyDescent="0.2">
      <c r="A207" s="142"/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</row>
    <row r="208" spans="1:26" ht="19.5" customHeight="1" x14ac:dyDescent="0.2">
      <c r="A208" s="142"/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</row>
    <row r="209" spans="1:26" ht="19.5" customHeight="1" x14ac:dyDescent="0.2">
      <c r="A209" s="142"/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</row>
    <row r="210" spans="1:26" ht="19.5" customHeight="1" x14ac:dyDescent="0.2">
      <c r="A210" s="142"/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</row>
    <row r="211" spans="1:26" ht="19.5" customHeight="1" x14ac:dyDescent="0.2">
      <c r="A211" s="142"/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</row>
    <row r="212" spans="1:26" ht="19.5" customHeight="1" x14ac:dyDescent="0.2">
      <c r="A212" s="142"/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</row>
    <row r="213" spans="1:26" ht="19.5" customHeight="1" x14ac:dyDescent="0.2">
      <c r="A213" s="142"/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</row>
    <row r="214" spans="1:26" ht="19.5" customHeight="1" x14ac:dyDescent="0.2">
      <c r="A214" s="142"/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</row>
    <row r="215" spans="1:26" ht="19.5" customHeight="1" x14ac:dyDescent="0.2">
      <c r="A215" s="142"/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</row>
    <row r="216" spans="1:26" ht="19.5" customHeight="1" x14ac:dyDescent="0.2">
      <c r="A216" s="142"/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</row>
    <row r="217" spans="1:26" ht="19.5" customHeight="1" x14ac:dyDescent="0.2">
      <c r="A217" s="142"/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</row>
    <row r="218" spans="1:26" ht="19.5" customHeight="1" x14ac:dyDescent="0.2">
      <c r="A218" s="142"/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</row>
    <row r="219" spans="1:26" ht="19.5" customHeight="1" x14ac:dyDescent="0.2">
      <c r="A219" s="142"/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</row>
    <row r="220" spans="1:26" ht="19.5" customHeight="1" x14ac:dyDescent="0.2">
      <c r="A220" s="142"/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</row>
    <row r="221" spans="1:26" ht="19.5" customHeight="1" x14ac:dyDescent="0.2">
      <c r="A221" s="142"/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</row>
    <row r="222" spans="1:26" ht="19.5" customHeight="1" x14ac:dyDescent="0.2">
      <c r="A222" s="142"/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</row>
    <row r="223" spans="1:26" ht="19.5" customHeight="1" x14ac:dyDescent="0.2">
      <c r="A223" s="142"/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</row>
    <row r="224" spans="1:26" ht="19.5" customHeight="1" x14ac:dyDescent="0.2">
      <c r="A224" s="142"/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</row>
    <row r="225" spans="1:26" ht="19.5" customHeight="1" x14ac:dyDescent="0.2">
      <c r="A225" s="142"/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</row>
    <row r="226" spans="1:26" ht="19.5" customHeight="1" x14ac:dyDescent="0.2">
      <c r="A226" s="142"/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</row>
    <row r="227" spans="1:26" ht="19.5" customHeight="1" x14ac:dyDescent="0.2">
      <c r="A227" s="142"/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</row>
    <row r="228" spans="1:26" ht="19.5" customHeight="1" x14ac:dyDescent="0.2">
      <c r="A228" s="142"/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</row>
    <row r="229" spans="1:26" ht="19.5" customHeight="1" x14ac:dyDescent="0.2">
      <c r="A229" s="142"/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</row>
    <row r="230" spans="1:26" ht="19.5" customHeight="1" x14ac:dyDescent="0.2">
      <c r="A230" s="142"/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</row>
    <row r="231" spans="1:26" ht="19.5" customHeight="1" x14ac:dyDescent="0.2">
      <c r="A231" s="142"/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</row>
    <row r="232" spans="1:26" ht="19.5" customHeight="1" x14ac:dyDescent="0.2">
      <c r="A232" s="142"/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</row>
    <row r="233" spans="1:26" ht="19.5" customHeight="1" x14ac:dyDescent="0.2">
      <c r="A233" s="142"/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</row>
    <row r="234" spans="1:26" ht="19.5" customHeight="1" x14ac:dyDescent="0.2">
      <c r="A234" s="142"/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</row>
    <row r="235" spans="1:26" ht="19.5" customHeight="1" x14ac:dyDescent="0.2">
      <c r="A235" s="142"/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</row>
    <row r="236" spans="1:26" ht="19.5" customHeight="1" x14ac:dyDescent="0.2">
      <c r="A236" s="142"/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</row>
    <row r="237" spans="1:26" ht="19.5" customHeight="1" x14ac:dyDescent="0.2">
      <c r="A237" s="142"/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</row>
    <row r="238" spans="1:26" ht="19.5" customHeight="1" x14ac:dyDescent="0.2">
      <c r="A238" s="142"/>
      <c r="B238" s="142"/>
      <c r="C238" s="142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</row>
    <row r="239" spans="1:26" ht="19.5" customHeight="1" x14ac:dyDescent="0.2">
      <c r="A239" s="142"/>
      <c r="B239" s="142"/>
      <c r="C239" s="142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</row>
    <row r="240" spans="1:26" ht="19.5" customHeight="1" x14ac:dyDescent="0.2">
      <c r="A240" s="142"/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</row>
    <row r="241" spans="1:26" ht="19.5" customHeight="1" x14ac:dyDescent="0.2">
      <c r="A241" s="142"/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</row>
    <row r="242" spans="1:26" ht="19.5" customHeight="1" x14ac:dyDescent="0.2">
      <c r="A242" s="142"/>
      <c r="B242" s="142"/>
      <c r="C242" s="142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</row>
    <row r="243" spans="1:26" ht="19.5" customHeight="1" x14ac:dyDescent="0.2">
      <c r="A243" s="142"/>
      <c r="B243" s="142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</row>
    <row r="244" spans="1:26" ht="19.5" customHeight="1" x14ac:dyDescent="0.2">
      <c r="A244" s="142"/>
      <c r="B244" s="142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</row>
    <row r="245" spans="1:26" ht="19.5" customHeight="1" x14ac:dyDescent="0.2">
      <c r="A245" s="142"/>
      <c r="B245" s="142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</row>
    <row r="246" spans="1:26" ht="19.5" customHeight="1" x14ac:dyDescent="0.2">
      <c r="A246" s="142"/>
      <c r="B246" s="142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</row>
    <row r="247" spans="1:26" ht="19.5" customHeight="1" x14ac:dyDescent="0.2">
      <c r="A247" s="142"/>
      <c r="B247" s="142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</row>
    <row r="248" spans="1:26" ht="19.5" customHeight="1" x14ac:dyDescent="0.2">
      <c r="A248" s="142"/>
      <c r="B248" s="142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</row>
    <row r="249" spans="1:26" ht="19.5" customHeight="1" x14ac:dyDescent="0.2">
      <c r="A249" s="142"/>
      <c r="B249" s="142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</row>
    <row r="250" spans="1:26" ht="19.5" customHeight="1" x14ac:dyDescent="0.2">
      <c r="A250" s="142"/>
      <c r="B250" s="142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</row>
    <row r="251" spans="1:26" ht="19.5" customHeight="1" x14ac:dyDescent="0.2">
      <c r="A251" s="142"/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</row>
    <row r="252" spans="1:26" ht="19.5" customHeight="1" x14ac:dyDescent="0.2">
      <c r="A252" s="142"/>
      <c r="B252" s="142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</row>
    <row r="253" spans="1:26" ht="19.5" customHeight="1" x14ac:dyDescent="0.2">
      <c r="A253" s="142"/>
      <c r="B253" s="142"/>
      <c r="C253" s="142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</row>
    <row r="254" spans="1:26" ht="19.5" customHeight="1" x14ac:dyDescent="0.2">
      <c r="A254" s="142"/>
      <c r="B254" s="142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</row>
    <row r="255" spans="1:26" ht="19.5" customHeight="1" x14ac:dyDescent="0.2">
      <c r="A255" s="142"/>
      <c r="B255" s="142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</row>
    <row r="256" spans="1:26" ht="19.5" customHeight="1" x14ac:dyDescent="0.2">
      <c r="A256" s="142"/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</row>
    <row r="257" spans="1:26" ht="19.5" customHeight="1" x14ac:dyDescent="0.2">
      <c r="A257" s="142"/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</row>
    <row r="258" spans="1:26" ht="19.5" customHeight="1" x14ac:dyDescent="0.2">
      <c r="A258" s="142"/>
      <c r="B258" s="142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</row>
    <row r="259" spans="1:26" ht="19.5" customHeight="1" x14ac:dyDescent="0.2">
      <c r="A259" s="142"/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</row>
    <row r="260" spans="1:26" ht="19.5" customHeight="1" x14ac:dyDescent="0.2">
      <c r="A260" s="142"/>
      <c r="B260" s="142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</row>
    <row r="261" spans="1:26" ht="19.5" customHeight="1" x14ac:dyDescent="0.2">
      <c r="A261" s="142"/>
      <c r="B261" s="142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</row>
    <row r="262" spans="1:26" ht="19.5" customHeight="1" x14ac:dyDescent="0.2">
      <c r="A262" s="142"/>
      <c r="B262" s="142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</row>
    <row r="263" spans="1:26" ht="19.5" customHeight="1" x14ac:dyDescent="0.2">
      <c r="A263" s="142"/>
      <c r="B263" s="142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</row>
    <row r="264" spans="1:26" ht="19.5" customHeight="1" x14ac:dyDescent="0.2">
      <c r="A264" s="142"/>
      <c r="B264" s="142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</row>
    <row r="265" spans="1:26" ht="19.5" customHeight="1" x14ac:dyDescent="0.2">
      <c r="A265" s="142"/>
      <c r="B265" s="142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</row>
    <row r="266" spans="1:26" ht="19.5" customHeight="1" x14ac:dyDescent="0.2">
      <c r="A266" s="142"/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</row>
    <row r="267" spans="1:26" ht="19.5" customHeight="1" x14ac:dyDescent="0.2">
      <c r="A267" s="142"/>
      <c r="B267" s="142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</row>
    <row r="268" spans="1:26" ht="19.5" customHeight="1" x14ac:dyDescent="0.2">
      <c r="A268" s="142"/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</row>
    <row r="269" spans="1:26" ht="19.5" customHeight="1" x14ac:dyDescent="0.2">
      <c r="A269" s="142"/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</row>
    <row r="270" spans="1:26" ht="19.5" customHeight="1" x14ac:dyDescent="0.2">
      <c r="A270" s="142"/>
      <c r="B270" s="142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</row>
    <row r="271" spans="1:26" ht="19.5" customHeight="1" x14ac:dyDescent="0.2">
      <c r="A271" s="142"/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</row>
    <row r="272" spans="1:26" ht="19.5" customHeight="1" x14ac:dyDescent="0.2">
      <c r="A272" s="142"/>
      <c r="B272" s="142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</row>
    <row r="273" spans="1:26" ht="19.5" customHeight="1" x14ac:dyDescent="0.2">
      <c r="A273" s="142"/>
      <c r="B273" s="142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</row>
    <row r="274" spans="1:26" ht="19.5" customHeight="1" x14ac:dyDescent="0.2">
      <c r="A274" s="142"/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</row>
    <row r="275" spans="1:26" ht="19.5" customHeight="1" x14ac:dyDescent="0.2">
      <c r="A275" s="142"/>
      <c r="B275" s="142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</row>
    <row r="276" spans="1:26" ht="19.5" customHeight="1" x14ac:dyDescent="0.2">
      <c r="A276" s="142"/>
      <c r="B276" s="142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</row>
    <row r="277" spans="1:26" ht="19.5" customHeight="1" x14ac:dyDescent="0.2">
      <c r="A277" s="142"/>
      <c r="B277" s="142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</row>
    <row r="278" spans="1:26" ht="19.5" customHeight="1" x14ac:dyDescent="0.2">
      <c r="A278" s="142"/>
      <c r="B278" s="142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</row>
    <row r="279" spans="1:26" ht="19.5" customHeight="1" x14ac:dyDescent="0.2">
      <c r="A279" s="142"/>
      <c r="B279" s="142"/>
      <c r="C279" s="142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</row>
    <row r="280" spans="1:26" ht="19.5" customHeight="1" x14ac:dyDescent="0.2">
      <c r="A280" s="142"/>
      <c r="B280" s="142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</row>
    <row r="281" spans="1:26" ht="19.5" customHeight="1" x14ac:dyDescent="0.2">
      <c r="A281" s="142"/>
      <c r="B281" s="142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</row>
    <row r="282" spans="1:26" ht="19.5" customHeight="1" x14ac:dyDescent="0.2">
      <c r="A282" s="142"/>
      <c r="B282" s="142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</row>
    <row r="283" spans="1:26" ht="19.5" customHeight="1" x14ac:dyDescent="0.2">
      <c r="A283" s="142"/>
      <c r="B283" s="142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</row>
    <row r="284" spans="1:26" ht="19.5" customHeight="1" x14ac:dyDescent="0.2">
      <c r="A284" s="142"/>
      <c r="B284" s="142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</row>
    <row r="285" spans="1:26" ht="19.5" customHeight="1" x14ac:dyDescent="0.2">
      <c r="A285" s="142"/>
      <c r="B285" s="142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</row>
    <row r="286" spans="1:26" ht="19.5" customHeight="1" x14ac:dyDescent="0.2">
      <c r="A286" s="142"/>
      <c r="B286" s="142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</row>
    <row r="287" spans="1:26" ht="19.5" customHeight="1" x14ac:dyDescent="0.2">
      <c r="A287" s="142"/>
      <c r="B287" s="142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</row>
    <row r="288" spans="1:26" ht="19.5" customHeight="1" x14ac:dyDescent="0.2">
      <c r="A288" s="142"/>
      <c r="B288" s="142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</row>
    <row r="289" spans="1:26" ht="19.5" customHeight="1" x14ac:dyDescent="0.2">
      <c r="A289" s="142"/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</row>
    <row r="290" spans="1:26" ht="19.5" customHeight="1" x14ac:dyDescent="0.2">
      <c r="A290" s="142"/>
      <c r="B290" s="142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</row>
    <row r="291" spans="1:26" ht="19.5" customHeight="1" x14ac:dyDescent="0.2">
      <c r="A291" s="142"/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</row>
    <row r="292" spans="1:26" ht="19.5" customHeight="1" x14ac:dyDescent="0.2">
      <c r="A292" s="142"/>
      <c r="B292" s="142"/>
      <c r="C292" s="142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</row>
    <row r="293" spans="1:26" ht="19.5" customHeight="1" x14ac:dyDescent="0.2">
      <c r="A293" s="142"/>
      <c r="B293" s="142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</row>
    <row r="294" spans="1:26" ht="19.5" customHeight="1" x14ac:dyDescent="0.2">
      <c r="A294" s="142"/>
      <c r="B294" s="142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</row>
    <row r="295" spans="1:26" ht="19.5" customHeight="1" x14ac:dyDescent="0.2">
      <c r="A295" s="142"/>
      <c r="B295" s="142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</row>
    <row r="296" spans="1:26" ht="19.5" customHeight="1" x14ac:dyDescent="0.2">
      <c r="A296" s="142"/>
      <c r="B296" s="142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</row>
    <row r="297" spans="1:26" ht="19.5" customHeight="1" x14ac:dyDescent="0.2">
      <c r="A297" s="142"/>
      <c r="B297" s="142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</row>
    <row r="298" spans="1:26" ht="19.5" customHeight="1" x14ac:dyDescent="0.2">
      <c r="A298" s="142"/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</row>
    <row r="299" spans="1:26" ht="19.5" customHeight="1" x14ac:dyDescent="0.2">
      <c r="A299" s="142"/>
      <c r="B299" s="142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</row>
    <row r="300" spans="1:26" ht="19.5" customHeight="1" x14ac:dyDescent="0.2">
      <c r="A300" s="142"/>
      <c r="B300" s="142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</row>
    <row r="301" spans="1:26" ht="19.5" customHeight="1" x14ac:dyDescent="0.2">
      <c r="A301" s="142"/>
      <c r="B301" s="142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</row>
    <row r="302" spans="1:26" ht="19.5" customHeight="1" x14ac:dyDescent="0.2">
      <c r="A302" s="142"/>
      <c r="B302" s="142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</row>
    <row r="303" spans="1:26" ht="19.5" customHeight="1" x14ac:dyDescent="0.2">
      <c r="A303" s="142"/>
      <c r="B303" s="142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</row>
    <row r="304" spans="1:26" ht="19.5" customHeight="1" x14ac:dyDescent="0.2">
      <c r="A304" s="142"/>
      <c r="B304" s="142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</row>
    <row r="305" spans="1:26" ht="19.5" customHeight="1" x14ac:dyDescent="0.2">
      <c r="A305" s="142"/>
      <c r="B305" s="142"/>
      <c r="C305" s="142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</row>
    <row r="306" spans="1:26" ht="19.5" customHeight="1" x14ac:dyDescent="0.2">
      <c r="A306" s="142"/>
      <c r="B306" s="142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</row>
    <row r="307" spans="1:26" ht="19.5" customHeight="1" x14ac:dyDescent="0.2">
      <c r="A307" s="142"/>
      <c r="B307" s="142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</row>
    <row r="308" spans="1:26" ht="19.5" customHeight="1" x14ac:dyDescent="0.2">
      <c r="A308" s="142"/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</row>
    <row r="309" spans="1:26" ht="19.5" customHeight="1" x14ac:dyDescent="0.2">
      <c r="A309" s="142"/>
      <c r="B309" s="142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</row>
    <row r="310" spans="1:26" ht="19.5" customHeight="1" x14ac:dyDescent="0.2">
      <c r="A310" s="142"/>
      <c r="B310" s="142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</row>
    <row r="311" spans="1:26" ht="19.5" customHeight="1" x14ac:dyDescent="0.2">
      <c r="A311" s="142"/>
      <c r="B311" s="142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</row>
    <row r="312" spans="1:26" ht="19.5" customHeight="1" x14ac:dyDescent="0.2">
      <c r="A312" s="142"/>
      <c r="B312" s="142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</row>
    <row r="313" spans="1:26" ht="19.5" customHeight="1" x14ac:dyDescent="0.2">
      <c r="A313" s="142"/>
      <c r="B313" s="142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</row>
    <row r="314" spans="1:26" ht="19.5" customHeight="1" x14ac:dyDescent="0.2">
      <c r="A314" s="142"/>
      <c r="B314" s="142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</row>
    <row r="315" spans="1:26" ht="19.5" customHeight="1" x14ac:dyDescent="0.2">
      <c r="A315" s="142"/>
      <c r="B315" s="142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</row>
    <row r="316" spans="1:26" ht="19.5" customHeight="1" x14ac:dyDescent="0.2">
      <c r="A316" s="142"/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</row>
    <row r="317" spans="1:26" ht="19.5" customHeight="1" x14ac:dyDescent="0.2">
      <c r="A317" s="142"/>
      <c r="B317" s="142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</row>
    <row r="318" spans="1:26" ht="19.5" customHeight="1" x14ac:dyDescent="0.2">
      <c r="A318" s="142"/>
      <c r="B318" s="142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</row>
    <row r="319" spans="1:26" ht="19.5" customHeight="1" x14ac:dyDescent="0.2">
      <c r="A319" s="142"/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</row>
    <row r="320" spans="1:26" ht="19.5" customHeight="1" x14ac:dyDescent="0.2">
      <c r="A320" s="142"/>
      <c r="B320" s="142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</row>
    <row r="321" spans="1:26" ht="19.5" customHeight="1" x14ac:dyDescent="0.2">
      <c r="A321" s="142"/>
      <c r="B321" s="142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</row>
    <row r="322" spans="1:26" ht="19.5" customHeight="1" x14ac:dyDescent="0.2">
      <c r="A322" s="142"/>
      <c r="B322" s="142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</row>
    <row r="323" spans="1:26" ht="19.5" customHeight="1" x14ac:dyDescent="0.2">
      <c r="A323" s="142"/>
      <c r="B323" s="142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</row>
    <row r="324" spans="1:26" ht="19.5" customHeight="1" x14ac:dyDescent="0.2">
      <c r="A324" s="142"/>
      <c r="B324" s="142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</row>
    <row r="325" spans="1:26" ht="19.5" customHeight="1" x14ac:dyDescent="0.2">
      <c r="A325" s="142"/>
      <c r="B325" s="142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</row>
    <row r="326" spans="1:26" ht="19.5" customHeight="1" x14ac:dyDescent="0.2">
      <c r="A326" s="142"/>
      <c r="B326" s="142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</row>
    <row r="327" spans="1:26" ht="19.5" customHeight="1" x14ac:dyDescent="0.2">
      <c r="A327" s="142"/>
      <c r="B327" s="142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</row>
    <row r="328" spans="1:26" ht="19.5" customHeight="1" x14ac:dyDescent="0.2">
      <c r="A328" s="142"/>
      <c r="B328" s="142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</row>
    <row r="329" spans="1:26" ht="19.5" customHeight="1" x14ac:dyDescent="0.2">
      <c r="A329" s="142"/>
      <c r="B329" s="142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</row>
    <row r="330" spans="1:26" ht="19.5" customHeight="1" x14ac:dyDescent="0.2">
      <c r="A330" s="142"/>
      <c r="B330" s="142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</row>
    <row r="331" spans="1:26" ht="19.5" customHeight="1" x14ac:dyDescent="0.2">
      <c r="A331" s="142"/>
      <c r="B331" s="142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</row>
    <row r="332" spans="1:26" ht="19.5" customHeight="1" x14ac:dyDescent="0.2">
      <c r="A332" s="142"/>
      <c r="B332" s="142"/>
      <c r="C332" s="142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</row>
    <row r="333" spans="1:26" ht="19.5" customHeight="1" x14ac:dyDescent="0.2">
      <c r="A333" s="142"/>
      <c r="B333" s="142"/>
      <c r="C333" s="142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</row>
    <row r="334" spans="1:26" ht="19.5" customHeight="1" x14ac:dyDescent="0.2">
      <c r="A334" s="142"/>
      <c r="B334" s="142"/>
      <c r="C334" s="142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</row>
    <row r="335" spans="1:26" ht="19.5" customHeight="1" x14ac:dyDescent="0.2">
      <c r="A335" s="142"/>
      <c r="B335" s="142"/>
      <c r="C335" s="142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</row>
    <row r="336" spans="1:26" ht="19.5" customHeight="1" x14ac:dyDescent="0.2">
      <c r="A336" s="142"/>
      <c r="B336" s="142"/>
      <c r="C336" s="142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</row>
    <row r="337" spans="1:26" ht="19.5" customHeight="1" x14ac:dyDescent="0.2">
      <c r="A337" s="142"/>
      <c r="B337" s="142"/>
      <c r="C337" s="142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</row>
    <row r="338" spans="1:26" ht="19.5" customHeight="1" x14ac:dyDescent="0.2">
      <c r="A338" s="142"/>
      <c r="B338" s="142"/>
      <c r="C338" s="142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</row>
    <row r="339" spans="1:26" ht="19.5" customHeight="1" x14ac:dyDescent="0.2">
      <c r="A339" s="142"/>
      <c r="B339" s="142"/>
      <c r="C339" s="142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</row>
    <row r="340" spans="1:26" ht="19.5" customHeight="1" x14ac:dyDescent="0.2">
      <c r="A340" s="142"/>
      <c r="B340" s="142"/>
      <c r="C340" s="142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</row>
    <row r="341" spans="1:26" ht="19.5" customHeight="1" x14ac:dyDescent="0.2">
      <c r="A341" s="142"/>
      <c r="B341" s="142"/>
      <c r="C341" s="142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</row>
    <row r="342" spans="1:26" ht="19.5" customHeight="1" x14ac:dyDescent="0.2">
      <c r="A342" s="142"/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</row>
    <row r="343" spans="1:26" ht="19.5" customHeight="1" x14ac:dyDescent="0.2">
      <c r="A343" s="142"/>
      <c r="B343" s="142"/>
      <c r="C343" s="142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</row>
    <row r="344" spans="1:26" ht="19.5" customHeight="1" x14ac:dyDescent="0.2">
      <c r="A344" s="142"/>
      <c r="B344" s="142"/>
      <c r="C344" s="142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</row>
    <row r="345" spans="1:26" ht="19.5" customHeight="1" x14ac:dyDescent="0.2">
      <c r="A345" s="142"/>
      <c r="B345" s="142"/>
      <c r="C345" s="142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</row>
    <row r="346" spans="1:26" ht="19.5" customHeight="1" x14ac:dyDescent="0.2">
      <c r="A346" s="142"/>
      <c r="B346" s="142"/>
      <c r="C346" s="142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</row>
    <row r="347" spans="1:26" ht="19.5" customHeight="1" x14ac:dyDescent="0.2">
      <c r="A347" s="142"/>
      <c r="B347" s="142"/>
      <c r="C347" s="142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</row>
    <row r="348" spans="1:26" ht="19.5" customHeight="1" x14ac:dyDescent="0.2">
      <c r="A348" s="142"/>
      <c r="B348" s="142"/>
      <c r="C348" s="142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</row>
    <row r="349" spans="1:26" ht="19.5" customHeight="1" x14ac:dyDescent="0.2">
      <c r="A349" s="142"/>
      <c r="B349" s="142"/>
      <c r="C349" s="142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</row>
    <row r="350" spans="1:26" ht="19.5" customHeight="1" x14ac:dyDescent="0.2">
      <c r="A350" s="142"/>
      <c r="B350" s="142"/>
      <c r="C350" s="142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</row>
    <row r="351" spans="1:26" ht="19.5" customHeight="1" x14ac:dyDescent="0.2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</row>
    <row r="352" spans="1:26" ht="19.5" customHeight="1" x14ac:dyDescent="0.2">
      <c r="A352" s="142"/>
      <c r="B352" s="142"/>
      <c r="C352" s="142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</row>
    <row r="353" spans="1:26" ht="19.5" customHeight="1" x14ac:dyDescent="0.2">
      <c r="A353" s="142"/>
      <c r="B353" s="142"/>
      <c r="C353" s="142"/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</row>
    <row r="354" spans="1:26" ht="19.5" customHeight="1" x14ac:dyDescent="0.2">
      <c r="A354" s="142"/>
      <c r="B354" s="142"/>
      <c r="C354" s="142"/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</row>
    <row r="355" spans="1:26" ht="19.5" customHeight="1" x14ac:dyDescent="0.2">
      <c r="A355" s="142"/>
      <c r="B355" s="142"/>
      <c r="C355" s="142"/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</row>
    <row r="356" spans="1:26" ht="19.5" customHeight="1" x14ac:dyDescent="0.2">
      <c r="A356" s="142"/>
      <c r="B356" s="142"/>
      <c r="C356" s="142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</row>
    <row r="357" spans="1:26" ht="19.5" customHeight="1" x14ac:dyDescent="0.2">
      <c r="A357" s="142"/>
      <c r="B357" s="142"/>
      <c r="C357" s="142"/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</row>
    <row r="358" spans="1:26" ht="19.5" customHeight="1" x14ac:dyDescent="0.2">
      <c r="A358" s="142"/>
      <c r="B358" s="142"/>
      <c r="C358" s="142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</row>
    <row r="359" spans="1:26" ht="19.5" customHeight="1" x14ac:dyDescent="0.2">
      <c r="A359" s="142"/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</row>
    <row r="360" spans="1:26" ht="19.5" customHeight="1" x14ac:dyDescent="0.2">
      <c r="A360" s="142"/>
      <c r="B360" s="142"/>
      <c r="C360" s="142"/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</row>
    <row r="361" spans="1:26" ht="19.5" customHeight="1" x14ac:dyDescent="0.2">
      <c r="A361" s="142"/>
      <c r="B361" s="142"/>
      <c r="C361" s="142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</row>
    <row r="362" spans="1:26" ht="19.5" customHeight="1" x14ac:dyDescent="0.2">
      <c r="A362" s="142"/>
      <c r="B362" s="142"/>
      <c r="C362" s="142"/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</row>
    <row r="363" spans="1:26" ht="19.5" customHeight="1" x14ac:dyDescent="0.2">
      <c r="A363" s="142"/>
      <c r="B363" s="142"/>
      <c r="C363" s="142"/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</row>
    <row r="364" spans="1:26" ht="19.5" customHeight="1" x14ac:dyDescent="0.2">
      <c r="A364" s="142"/>
      <c r="B364" s="142"/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</row>
    <row r="365" spans="1:26" ht="19.5" customHeight="1" x14ac:dyDescent="0.2">
      <c r="A365" s="142"/>
      <c r="B365" s="142"/>
      <c r="C365" s="142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</row>
    <row r="366" spans="1:26" ht="19.5" customHeight="1" x14ac:dyDescent="0.2">
      <c r="A366" s="142"/>
      <c r="B366" s="142"/>
      <c r="C366" s="142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</row>
    <row r="367" spans="1:26" ht="19.5" customHeight="1" x14ac:dyDescent="0.2">
      <c r="A367" s="142"/>
      <c r="B367" s="142"/>
      <c r="C367" s="142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</row>
    <row r="368" spans="1:26" ht="19.5" customHeight="1" x14ac:dyDescent="0.2">
      <c r="A368" s="142"/>
      <c r="B368" s="142"/>
      <c r="C368" s="142"/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</row>
    <row r="369" spans="1:26" ht="19.5" customHeight="1" x14ac:dyDescent="0.2">
      <c r="A369" s="142"/>
      <c r="B369" s="142"/>
      <c r="C369" s="142"/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</row>
    <row r="370" spans="1:26" ht="19.5" customHeight="1" x14ac:dyDescent="0.2">
      <c r="A370" s="142"/>
      <c r="B370" s="142"/>
      <c r="C370" s="142"/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2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</row>
    <row r="371" spans="1:26" ht="19.5" customHeight="1" x14ac:dyDescent="0.2">
      <c r="A371" s="142"/>
      <c r="B371" s="142"/>
      <c r="C371" s="142"/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</row>
    <row r="372" spans="1:26" ht="19.5" customHeight="1" x14ac:dyDescent="0.2">
      <c r="A372" s="142"/>
      <c r="B372" s="142"/>
      <c r="C372" s="142"/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</row>
    <row r="373" spans="1:26" ht="19.5" customHeight="1" x14ac:dyDescent="0.2">
      <c r="A373" s="142"/>
      <c r="B373" s="142"/>
      <c r="C373" s="142"/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2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</row>
    <row r="374" spans="1:26" ht="19.5" customHeight="1" x14ac:dyDescent="0.2">
      <c r="A374" s="142"/>
      <c r="B374" s="142"/>
      <c r="C374" s="142"/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</row>
    <row r="375" spans="1:26" ht="19.5" customHeight="1" x14ac:dyDescent="0.2">
      <c r="A375" s="142"/>
      <c r="B375" s="142"/>
      <c r="C375" s="142"/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</row>
    <row r="376" spans="1:26" ht="19.5" customHeight="1" x14ac:dyDescent="0.2">
      <c r="A376" s="142"/>
      <c r="B376" s="142"/>
      <c r="C376" s="142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</row>
    <row r="377" spans="1:26" ht="19.5" customHeight="1" x14ac:dyDescent="0.2">
      <c r="A377" s="142"/>
      <c r="B377" s="142"/>
      <c r="C377" s="142"/>
      <c r="D377" s="142"/>
      <c r="E377" s="142"/>
      <c r="F377" s="142"/>
      <c r="G377" s="142"/>
      <c r="H377" s="142"/>
      <c r="I377" s="142"/>
      <c r="J377" s="142"/>
      <c r="K377" s="142"/>
      <c r="L377" s="142"/>
      <c r="M377" s="142"/>
      <c r="N377" s="142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</row>
    <row r="378" spans="1:26" ht="19.5" customHeight="1" x14ac:dyDescent="0.2">
      <c r="A378" s="142"/>
      <c r="B378" s="142"/>
      <c r="C378" s="142"/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2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</row>
    <row r="379" spans="1:26" ht="19.5" customHeight="1" x14ac:dyDescent="0.2">
      <c r="A379" s="142"/>
      <c r="B379" s="142"/>
      <c r="C379" s="142"/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</row>
    <row r="380" spans="1:26" ht="19.5" customHeight="1" x14ac:dyDescent="0.2">
      <c r="A380" s="142"/>
      <c r="B380" s="142"/>
      <c r="C380" s="142"/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2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</row>
    <row r="381" spans="1:26" ht="19.5" customHeight="1" x14ac:dyDescent="0.2">
      <c r="A381" s="142"/>
      <c r="B381" s="142"/>
      <c r="C381" s="142"/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2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</row>
    <row r="382" spans="1:26" ht="19.5" customHeight="1" x14ac:dyDescent="0.2">
      <c r="A382" s="142"/>
      <c r="B382" s="142"/>
      <c r="C382" s="142"/>
      <c r="D382" s="142"/>
      <c r="E382" s="142"/>
      <c r="F382" s="142"/>
      <c r="G382" s="142"/>
      <c r="H382" s="142"/>
      <c r="I382" s="142"/>
      <c r="J382" s="142"/>
      <c r="K382" s="142"/>
      <c r="L382" s="142"/>
      <c r="M382" s="142"/>
      <c r="N382" s="142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</row>
    <row r="383" spans="1:26" ht="19.5" customHeight="1" x14ac:dyDescent="0.2">
      <c r="A383" s="142"/>
      <c r="B383" s="142"/>
      <c r="C383" s="142"/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2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</row>
    <row r="384" spans="1:26" ht="19.5" customHeight="1" x14ac:dyDescent="0.2">
      <c r="A384" s="142"/>
      <c r="B384" s="142"/>
      <c r="C384" s="142"/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42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</row>
    <row r="385" spans="1:26" ht="19.5" customHeight="1" x14ac:dyDescent="0.2">
      <c r="A385" s="142"/>
      <c r="B385" s="142"/>
      <c r="C385" s="142"/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42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</row>
    <row r="386" spans="1:26" ht="19.5" customHeight="1" x14ac:dyDescent="0.2">
      <c r="A386" s="142"/>
      <c r="B386" s="142"/>
      <c r="C386" s="142"/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</row>
    <row r="387" spans="1:26" ht="19.5" customHeight="1" x14ac:dyDescent="0.2">
      <c r="A387" s="142"/>
      <c r="B387" s="142"/>
      <c r="C387" s="142"/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</row>
    <row r="388" spans="1:26" ht="19.5" customHeight="1" x14ac:dyDescent="0.2">
      <c r="A388" s="142"/>
      <c r="B388" s="142"/>
      <c r="C388" s="142"/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2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</row>
    <row r="389" spans="1:26" ht="19.5" customHeight="1" x14ac:dyDescent="0.2">
      <c r="A389" s="142"/>
      <c r="B389" s="142"/>
      <c r="C389" s="142"/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2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</row>
    <row r="390" spans="1:26" ht="19.5" customHeight="1" x14ac:dyDescent="0.2">
      <c r="A390" s="142"/>
      <c r="B390" s="142"/>
      <c r="C390" s="142"/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</row>
    <row r="391" spans="1:26" ht="19.5" customHeight="1" x14ac:dyDescent="0.2">
      <c r="A391" s="142"/>
      <c r="B391" s="142"/>
      <c r="C391" s="142"/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2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</row>
    <row r="392" spans="1:26" ht="19.5" customHeight="1" x14ac:dyDescent="0.2">
      <c r="A392" s="142"/>
      <c r="B392" s="142"/>
      <c r="C392" s="142"/>
      <c r="D392" s="142"/>
      <c r="E392" s="142"/>
      <c r="F392" s="142"/>
      <c r="G392" s="142"/>
      <c r="H392" s="142"/>
      <c r="I392" s="142"/>
      <c r="J392" s="142"/>
      <c r="K392" s="142"/>
      <c r="L392" s="142"/>
      <c r="M392" s="142"/>
      <c r="N392" s="142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</row>
    <row r="393" spans="1:26" ht="19.5" customHeight="1" x14ac:dyDescent="0.2">
      <c r="A393" s="142"/>
      <c r="B393" s="142"/>
      <c r="C393" s="142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</row>
    <row r="394" spans="1:26" ht="19.5" customHeight="1" x14ac:dyDescent="0.2">
      <c r="A394" s="142"/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</row>
    <row r="395" spans="1:26" ht="19.5" customHeight="1" x14ac:dyDescent="0.2">
      <c r="A395" s="142"/>
      <c r="B395" s="142"/>
      <c r="C395" s="142"/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2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</row>
    <row r="396" spans="1:26" ht="19.5" customHeight="1" x14ac:dyDescent="0.2">
      <c r="A396" s="142"/>
      <c r="B396" s="142"/>
      <c r="C396" s="142"/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2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</row>
    <row r="397" spans="1:26" ht="19.5" customHeight="1" x14ac:dyDescent="0.2">
      <c r="A397" s="142"/>
      <c r="B397" s="142"/>
      <c r="C397" s="142"/>
      <c r="D397" s="142"/>
      <c r="E397" s="142"/>
      <c r="F397" s="142"/>
      <c r="G397" s="142"/>
      <c r="H397" s="142"/>
      <c r="I397" s="142"/>
      <c r="J397" s="142"/>
      <c r="K397" s="142"/>
      <c r="L397" s="142"/>
      <c r="M397" s="142"/>
      <c r="N397" s="142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</row>
    <row r="398" spans="1:26" ht="19.5" customHeight="1" x14ac:dyDescent="0.2">
      <c r="A398" s="142"/>
      <c r="B398" s="142"/>
      <c r="C398" s="142"/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42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</row>
    <row r="399" spans="1:26" ht="19.5" customHeight="1" x14ac:dyDescent="0.2">
      <c r="A399" s="142"/>
      <c r="B399" s="142"/>
      <c r="C399" s="142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</row>
    <row r="400" spans="1:26" ht="19.5" customHeight="1" x14ac:dyDescent="0.2">
      <c r="A400" s="142"/>
      <c r="B400" s="142"/>
      <c r="C400" s="142"/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</row>
    <row r="401" spans="1:26" ht="19.5" customHeight="1" x14ac:dyDescent="0.2">
      <c r="A401" s="142"/>
      <c r="B401" s="142"/>
      <c r="C401" s="142"/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</row>
    <row r="402" spans="1:26" ht="19.5" customHeight="1" x14ac:dyDescent="0.2">
      <c r="A402" s="142"/>
      <c r="B402" s="142"/>
      <c r="C402" s="142"/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2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</row>
    <row r="403" spans="1:26" ht="19.5" customHeight="1" x14ac:dyDescent="0.2">
      <c r="A403" s="142"/>
      <c r="B403" s="142"/>
      <c r="C403" s="142"/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2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</row>
    <row r="404" spans="1:26" ht="19.5" customHeight="1" x14ac:dyDescent="0.2">
      <c r="A404" s="142"/>
      <c r="B404" s="142"/>
      <c r="C404" s="142"/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2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</row>
    <row r="405" spans="1:26" ht="19.5" customHeight="1" x14ac:dyDescent="0.2">
      <c r="A405" s="142"/>
      <c r="B405" s="142"/>
      <c r="C405" s="142"/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2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</row>
    <row r="406" spans="1:26" ht="19.5" customHeight="1" x14ac:dyDescent="0.2">
      <c r="A406" s="142"/>
      <c r="B406" s="142"/>
      <c r="C406" s="142"/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2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</row>
    <row r="407" spans="1:26" ht="19.5" customHeight="1" x14ac:dyDescent="0.2">
      <c r="A407" s="142"/>
      <c r="B407" s="142"/>
      <c r="C407" s="142"/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2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</row>
    <row r="408" spans="1:26" ht="19.5" customHeight="1" x14ac:dyDescent="0.2">
      <c r="A408" s="142"/>
      <c r="B408" s="142"/>
      <c r="C408" s="142"/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2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</row>
    <row r="409" spans="1:26" ht="19.5" customHeight="1" x14ac:dyDescent="0.2">
      <c r="A409" s="142"/>
      <c r="B409" s="142"/>
      <c r="C409" s="142"/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2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</row>
    <row r="410" spans="1:26" ht="19.5" customHeight="1" x14ac:dyDescent="0.2">
      <c r="A410" s="142"/>
      <c r="B410" s="142"/>
      <c r="C410" s="142"/>
      <c r="D410" s="142"/>
      <c r="E410" s="142"/>
      <c r="F410" s="142"/>
      <c r="G410" s="142"/>
      <c r="H410" s="142"/>
      <c r="I410" s="142"/>
      <c r="J410" s="142"/>
      <c r="K410" s="142"/>
      <c r="L410" s="142"/>
      <c r="M410" s="142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</row>
    <row r="411" spans="1:26" ht="19.5" customHeight="1" x14ac:dyDescent="0.2">
      <c r="A411" s="142"/>
      <c r="B411" s="142"/>
      <c r="C411" s="142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</row>
    <row r="412" spans="1:26" ht="19.5" customHeight="1" x14ac:dyDescent="0.2">
      <c r="A412" s="142"/>
      <c r="B412" s="142"/>
      <c r="C412" s="142"/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2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</row>
    <row r="413" spans="1:26" ht="19.5" customHeight="1" x14ac:dyDescent="0.2">
      <c r="A413" s="142"/>
      <c r="B413" s="142"/>
      <c r="C413" s="142"/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2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</row>
    <row r="414" spans="1:26" ht="19.5" customHeight="1" x14ac:dyDescent="0.2">
      <c r="A414" s="142"/>
      <c r="B414" s="142"/>
      <c r="C414" s="142"/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2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</row>
    <row r="415" spans="1:26" ht="19.5" customHeight="1" x14ac:dyDescent="0.2">
      <c r="A415" s="142"/>
      <c r="B415" s="142"/>
      <c r="C415" s="142"/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2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</row>
    <row r="416" spans="1:26" ht="19.5" customHeight="1" x14ac:dyDescent="0.2">
      <c r="A416" s="142"/>
      <c r="B416" s="142"/>
      <c r="C416" s="142"/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2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</row>
    <row r="417" spans="1:26" ht="19.5" customHeight="1" x14ac:dyDescent="0.2">
      <c r="A417" s="142"/>
      <c r="B417" s="142"/>
      <c r="C417" s="142"/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2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</row>
    <row r="418" spans="1:26" ht="19.5" customHeight="1" x14ac:dyDescent="0.2">
      <c r="A418" s="142"/>
      <c r="B418" s="142"/>
      <c r="C418" s="142"/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2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</row>
    <row r="419" spans="1:26" ht="19.5" customHeight="1" x14ac:dyDescent="0.2">
      <c r="A419" s="142"/>
      <c r="B419" s="142"/>
      <c r="C419" s="142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</row>
    <row r="420" spans="1:26" ht="19.5" customHeight="1" x14ac:dyDescent="0.2">
      <c r="A420" s="142"/>
      <c r="B420" s="142"/>
      <c r="C420" s="142"/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2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</row>
    <row r="421" spans="1:26" ht="19.5" customHeight="1" x14ac:dyDescent="0.2">
      <c r="A421" s="142"/>
      <c r="B421" s="142"/>
      <c r="C421" s="142"/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2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</row>
    <row r="422" spans="1:26" ht="19.5" customHeight="1" x14ac:dyDescent="0.2">
      <c r="A422" s="142"/>
      <c r="B422" s="142"/>
      <c r="C422" s="142"/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2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</row>
    <row r="423" spans="1:26" ht="19.5" customHeight="1" x14ac:dyDescent="0.2">
      <c r="A423" s="142"/>
      <c r="B423" s="142"/>
      <c r="C423" s="142"/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2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</row>
    <row r="424" spans="1:26" ht="19.5" customHeight="1" x14ac:dyDescent="0.2">
      <c r="A424" s="142"/>
      <c r="B424" s="142"/>
      <c r="C424" s="142"/>
      <c r="D424" s="142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</row>
    <row r="425" spans="1:26" ht="19.5" customHeight="1" x14ac:dyDescent="0.2">
      <c r="A425" s="142"/>
      <c r="B425" s="142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</row>
    <row r="426" spans="1:26" ht="19.5" customHeight="1" x14ac:dyDescent="0.2">
      <c r="A426" s="142"/>
      <c r="B426" s="142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</row>
    <row r="427" spans="1:26" ht="19.5" customHeight="1" x14ac:dyDescent="0.2">
      <c r="A427" s="142"/>
      <c r="B427" s="142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</row>
    <row r="428" spans="1:26" ht="19.5" customHeight="1" x14ac:dyDescent="0.2">
      <c r="A428" s="142"/>
      <c r="B428" s="142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</row>
    <row r="429" spans="1:26" ht="19.5" customHeight="1" x14ac:dyDescent="0.2">
      <c r="A429" s="142"/>
      <c r="B429" s="142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</row>
    <row r="430" spans="1:26" ht="19.5" customHeight="1" x14ac:dyDescent="0.2">
      <c r="A430" s="142"/>
      <c r="B430" s="142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</row>
    <row r="431" spans="1:26" ht="19.5" customHeight="1" x14ac:dyDescent="0.2">
      <c r="A431" s="142"/>
      <c r="B431" s="142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</row>
    <row r="432" spans="1:26" ht="19.5" customHeight="1" x14ac:dyDescent="0.2">
      <c r="A432" s="142"/>
      <c r="B432" s="142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</row>
    <row r="433" spans="1:26" ht="19.5" customHeight="1" x14ac:dyDescent="0.2">
      <c r="A433" s="142"/>
      <c r="B433" s="142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</row>
    <row r="434" spans="1:26" ht="19.5" customHeight="1" x14ac:dyDescent="0.2">
      <c r="A434" s="142"/>
      <c r="B434" s="142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</row>
    <row r="435" spans="1:26" ht="19.5" customHeight="1" x14ac:dyDescent="0.2">
      <c r="A435" s="142"/>
      <c r="B435" s="142"/>
      <c r="C435" s="142"/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</row>
    <row r="436" spans="1:26" ht="19.5" customHeight="1" x14ac:dyDescent="0.2">
      <c r="A436" s="142"/>
      <c r="B436" s="142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</row>
    <row r="437" spans="1:26" ht="19.5" customHeight="1" x14ac:dyDescent="0.2">
      <c r="A437" s="142"/>
      <c r="B437" s="142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</row>
    <row r="438" spans="1:26" ht="19.5" customHeight="1" x14ac:dyDescent="0.2">
      <c r="A438" s="142"/>
      <c r="B438" s="142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</row>
    <row r="439" spans="1:26" ht="19.5" customHeight="1" x14ac:dyDescent="0.2">
      <c r="A439" s="142"/>
      <c r="B439" s="142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</row>
    <row r="440" spans="1:26" ht="19.5" customHeight="1" x14ac:dyDescent="0.2">
      <c r="A440" s="142"/>
      <c r="B440" s="142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</row>
    <row r="441" spans="1:26" ht="19.5" customHeight="1" x14ac:dyDescent="0.2">
      <c r="A441" s="142"/>
      <c r="B441" s="142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</row>
    <row r="442" spans="1:26" ht="19.5" customHeight="1" x14ac:dyDescent="0.2">
      <c r="A442" s="142"/>
      <c r="B442" s="142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</row>
    <row r="443" spans="1:26" ht="19.5" customHeight="1" x14ac:dyDescent="0.2">
      <c r="A443" s="142"/>
      <c r="B443" s="142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</row>
    <row r="444" spans="1:26" ht="19.5" customHeight="1" x14ac:dyDescent="0.2">
      <c r="A444" s="142"/>
      <c r="B444" s="142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</row>
    <row r="445" spans="1:26" ht="19.5" customHeight="1" x14ac:dyDescent="0.2">
      <c r="A445" s="142"/>
      <c r="B445" s="142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</row>
    <row r="446" spans="1:26" ht="19.5" customHeight="1" x14ac:dyDescent="0.2">
      <c r="A446" s="142"/>
      <c r="B446" s="142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</row>
    <row r="447" spans="1:26" ht="19.5" customHeight="1" x14ac:dyDescent="0.2">
      <c r="A447" s="142"/>
      <c r="B447" s="142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</row>
    <row r="448" spans="1:26" ht="19.5" customHeight="1" x14ac:dyDescent="0.2">
      <c r="A448" s="142"/>
      <c r="B448" s="142"/>
      <c r="C448" s="142"/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</row>
    <row r="449" spans="1:26" ht="19.5" customHeight="1" x14ac:dyDescent="0.2">
      <c r="A449" s="142"/>
      <c r="B449" s="142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</row>
    <row r="450" spans="1:26" ht="19.5" customHeight="1" x14ac:dyDescent="0.2">
      <c r="A450" s="142"/>
      <c r="B450" s="142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</row>
    <row r="451" spans="1:26" ht="19.5" customHeight="1" x14ac:dyDescent="0.2">
      <c r="A451" s="142"/>
      <c r="B451" s="142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</row>
    <row r="452" spans="1:26" ht="19.5" customHeight="1" x14ac:dyDescent="0.2">
      <c r="A452" s="142"/>
      <c r="B452" s="142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</row>
    <row r="453" spans="1:26" ht="19.5" customHeight="1" x14ac:dyDescent="0.2">
      <c r="A453" s="142"/>
      <c r="B453" s="142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</row>
    <row r="454" spans="1:26" ht="19.5" customHeight="1" x14ac:dyDescent="0.2">
      <c r="A454" s="142"/>
      <c r="B454" s="142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</row>
    <row r="455" spans="1:26" ht="19.5" customHeight="1" x14ac:dyDescent="0.2">
      <c r="A455" s="142"/>
      <c r="B455" s="142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</row>
    <row r="456" spans="1:26" ht="19.5" customHeight="1" x14ac:dyDescent="0.2">
      <c r="A456" s="142"/>
      <c r="B456" s="142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</row>
    <row r="457" spans="1:26" ht="19.5" customHeight="1" x14ac:dyDescent="0.2">
      <c r="A457" s="142"/>
      <c r="B457" s="142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</row>
    <row r="458" spans="1:26" ht="19.5" customHeight="1" x14ac:dyDescent="0.2">
      <c r="A458" s="142"/>
      <c r="B458" s="142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</row>
    <row r="459" spans="1:26" ht="19.5" customHeight="1" x14ac:dyDescent="0.2">
      <c r="A459" s="142"/>
      <c r="B459" s="142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</row>
    <row r="460" spans="1:26" ht="19.5" customHeight="1" x14ac:dyDescent="0.2">
      <c r="A460" s="142"/>
      <c r="B460" s="142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</row>
    <row r="461" spans="1:26" ht="19.5" customHeight="1" x14ac:dyDescent="0.2">
      <c r="A461" s="142"/>
      <c r="B461" s="142"/>
      <c r="C461" s="142"/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</row>
    <row r="462" spans="1:26" ht="19.5" customHeight="1" x14ac:dyDescent="0.2">
      <c r="A462" s="142"/>
      <c r="B462" s="142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</row>
    <row r="463" spans="1:26" ht="19.5" customHeight="1" x14ac:dyDescent="0.2">
      <c r="A463" s="142"/>
      <c r="B463" s="142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</row>
    <row r="464" spans="1:26" ht="19.5" customHeight="1" x14ac:dyDescent="0.2">
      <c r="A464" s="142"/>
      <c r="B464" s="142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</row>
    <row r="465" spans="1:26" ht="19.5" customHeight="1" x14ac:dyDescent="0.2">
      <c r="A465" s="142"/>
      <c r="B465" s="142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</row>
    <row r="466" spans="1:26" ht="19.5" customHeight="1" x14ac:dyDescent="0.2">
      <c r="A466" s="142"/>
      <c r="B466" s="142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</row>
    <row r="467" spans="1:26" ht="19.5" customHeight="1" x14ac:dyDescent="0.2">
      <c r="A467" s="142"/>
      <c r="B467" s="142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</row>
    <row r="468" spans="1:26" ht="19.5" customHeight="1" x14ac:dyDescent="0.2">
      <c r="A468" s="142"/>
      <c r="B468" s="142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</row>
    <row r="469" spans="1:26" ht="19.5" customHeight="1" x14ac:dyDescent="0.2">
      <c r="A469" s="142"/>
      <c r="B469" s="142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</row>
    <row r="470" spans="1:26" ht="19.5" customHeight="1" x14ac:dyDescent="0.2">
      <c r="A470" s="142"/>
      <c r="B470" s="142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</row>
    <row r="471" spans="1:26" ht="19.5" customHeight="1" x14ac:dyDescent="0.2">
      <c r="A471" s="142"/>
      <c r="B471" s="142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</row>
    <row r="472" spans="1:26" ht="19.5" customHeight="1" x14ac:dyDescent="0.2">
      <c r="A472" s="142"/>
      <c r="B472" s="142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</row>
    <row r="473" spans="1:26" ht="19.5" customHeight="1" x14ac:dyDescent="0.2">
      <c r="A473" s="142"/>
      <c r="B473" s="142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</row>
    <row r="474" spans="1:26" ht="19.5" customHeight="1" x14ac:dyDescent="0.2">
      <c r="A474" s="142"/>
      <c r="B474" s="142"/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</row>
    <row r="475" spans="1:26" ht="19.5" customHeight="1" x14ac:dyDescent="0.2">
      <c r="A475" s="142"/>
      <c r="B475" s="142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</row>
    <row r="476" spans="1:26" ht="19.5" customHeight="1" x14ac:dyDescent="0.2">
      <c r="A476" s="142"/>
      <c r="B476" s="142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</row>
    <row r="477" spans="1:26" ht="19.5" customHeight="1" x14ac:dyDescent="0.2">
      <c r="A477" s="142"/>
      <c r="B477" s="142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</row>
    <row r="478" spans="1:26" ht="19.5" customHeight="1" x14ac:dyDescent="0.2">
      <c r="A478" s="142"/>
      <c r="B478" s="142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</row>
    <row r="479" spans="1:26" ht="19.5" customHeight="1" x14ac:dyDescent="0.2">
      <c r="A479" s="142"/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</row>
    <row r="480" spans="1:26" ht="19.5" customHeight="1" x14ac:dyDescent="0.2">
      <c r="A480" s="142"/>
      <c r="B480" s="142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</row>
    <row r="481" spans="1:26" ht="19.5" customHeight="1" x14ac:dyDescent="0.2">
      <c r="A481" s="142"/>
      <c r="B481" s="142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</row>
    <row r="482" spans="1:26" ht="19.5" customHeight="1" x14ac:dyDescent="0.2">
      <c r="A482" s="142"/>
      <c r="B482" s="142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</row>
    <row r="483" spans="1:26" ht="19.5" customHeight="1" x14ac:dyDescent="0.2">
      <c r="A483" s="142"/>
      <c r="B483" s="142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</row>
    <row r="484" spans="1:26" ht="19.5" customHeight="1" x14ac:dyDescent="0.2">
      <c r="A484" s="142"/>
      <c r="B484" s="142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</row>
    <row r="485" spans="1:26" ht="19.5" customHeight="1" x14ac:dyDescent="0.2">
      <c r="A485" s="142"/>
      <c r="B485" s="142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</row>
    <row r="486" spans="1:26" ht="19.5" customHeight="1" x14ac:dyDescent="0.2">
      <c r="A486" s="142"/>
      <c r="B486" s="142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</row>
    <row r="487" spans="1:26" ht="19.5" customHeight="1" x14ac:dyDescent="0.2">
      <c r="A487" s="142"/>
      <c r="B487" s="142"/>
      <c r="C487" s="142"/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42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</row>
    <row r="488" spans="1:26" ht="19.5" customHeight="1" x14ac:dyDescent="0.2">
      <c r="A488" s="142"/>
      <c r="B488" s="142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</row>
    <row r="489" spans="1:26" ht="19.5" customHeight="1" x14ac:dyDescent="0.2">
      <c r="A489" s="142"/>
      <c r="B489" s="142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</row>
    <row r="490" spans="1:26" ht="19.5" customHeight="1" x14ac:dyDescent="0.2">
      <c r="A490" s="142"/>
      <c r="B490" s="142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</row>
    <row r="491" spans="1:26" ht="19.5" customHeight="1" x14ac:dyDescent="0.2">
      <c r="A491" s="142"/>
      <c r="B491" s="142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</row>
    <row r="492" spans="1:26" ht="19.5" customHeight="1" x14ac:dyDescent="0.2">
      <c r="A492" s="142"/>
      <c r="B492" s="142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</row>
    <row r="493" spans="1:26" ht="19.5" customHeight="1" x14ac:dyDescent="0.2">
      <c r="A493" s="142"/>
      <c r="B493" s="142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</row>
    <row r="494" spans="1:26" ht="19.5" customHeight="1" x14ac:dyDescent="0.2">
      <c r="A494" s="142"/>
      <c r="B494" s="142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</row>
    <row r="495" spans="1:26" ht="19.5" customHeight="1" x14ac:dyDescent="0.2">
      <c r="A495" s="142"/>
      <c r="B495" s="142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</row>
    <row r="496" spans="1:26" ht="19.5" customHeight="1" x14ac:dyDescent="0.2">
      <c r="A496" s="142"/>
      <c r="B496" s="142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</row>
    <row r="497" spans="1:26" ht="19.5" customHeight="1" x14ac:dyDescent="0.2">
      <c r="A497" s="142"/>
      <c r="B497" s="142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</row>
    <row r="498" spans="1:26" ht="19.5" customHeight="1" x14ac:dyDescent="0.2">
      <c r="A498" s="142"/>
      <c r="B498" s="142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</row>
    <row r="499" spans="1:26" ht="19.5" customHeight="1" x14ac:dyDescent="0.2">
      <c r="A499" s="142"/>
      <c r="B499" s="142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</row>
    <row r="500" spans="1:26" ht="19.5" customHeight="1" x14ac:dyDescent="0.2">
      <c r="A500" s="142"/>
      <c r="B500" s="142"/>
      <c r="C500" s="142"/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42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</row>
    <row r="501" spans="1:26" ht="19.5" customHeight="1" x14ac:dyDescent="0.2">
      <c r="A501" s="142"/>
      <c r="B501" s="142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</row>
    <row r="502" spans="1:26" ht="19.5" customHeight="1" x14ac:dyDescent="0.2">
      <c r="A502" s="142"/>
      <c r="B502" s="142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</row>
    <row r="503" spans="1:26" ht="19.5" customHeight="1" x14ac:dyDescent="0.2">
      <c r="A503" s="142"/>
      <c r="B503" s="142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</row>
    <row r="504" spans="1:26" ht="19.5" customHeight="1" x14ac:dyDescent="0.2">
      <c r="A504" s="142"/>
      <c r="B504" s="142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</row>
    <row r="505" spans="1:26" ht="19.5" customHeight="1" x14ac:dyDescent="0.2">
      <c r="A505" s="142"/>
      <c r="B505" s="142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</row>
    <row r="506" spans="1:26" ht="19.5" customHeight="1" x14ac:dyDescent="0.2">
      <c r="A506" s="142"/>
      <c r="B506" s="142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</row>
    <row r="507" spans="1:26" ht="19.5" customHeight="1" x14ac:dyDescent="0.2">
      <c r="A507" s="142"/>
      <c r="B507" s="142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</row>
    <row r="508" spans="1:26" ht="19.5" customHeight="1" x14ac:dyDescent="0.2">
      <c r="A508" s="142"/>
      <c r="B508" s="142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</row>
    <row r="509" spans="1:26" ht="19.5" customHeight="1" x14ac:dyDescent="0.2">
      <c r="A509" s="142"/>
      <c r="B509" s="142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</row>
    <row r="510" spans="1:26" ht="19.5" customHeight="1" x14ac:dyDescent="0.2">
      <c r="A510" s="142"/>
      <c r="B510" s="142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</row>
    <row r="511" spans="1:26" ht="19.5" customHeight="1" x14ac:dyDescent="0.2">
      <c r="A511" s="142"/>
      <c r="B511" s="142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</row>
    <row r="512" spans="1:26" ht="19.5" customHeight="1" x14ac:dyDescent="0.2">
      <c r="A512" s="142"/>
      <c r="B512" s="142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</row>
    <row r="513" spans="1:26" ht="19.5" customHeight="1" x14ac:dyDescent="0.2">
      <c r="A513" s="142"/>
      <c r="B513" s="142"/>
      <c r="C513" s="142"/>
      <c r="D513" s="142"/>
      <c r="E513" s="142"/>
      <c r="F513" s="142"/>
      <c r="G513" s="142"/>
      <c r="H513" s="142"/>
      <c r="I513" s="142"/>
      <c r="J513" s="142"/>
      <c r="K513" s="142"/>
      <c r="L513" s="142"/>
      <c r="M513" s="142"/>
      <c r="N513" s="142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</row>
    <row r="514" spans="1:26" ht="19.5" customHeight="1" x14ac:dyDescent="0.2">
      <c r="A514" s="142"/>
      <c r="B514" s="142"/>
      <c r="C514" s="142"/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2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</row>
    <row r="515" spans="1:26" ht="19.5" customHeight="1" x14ac:dyDescent="0.2">
      <c r="A515" s="142"/>
      <c r="B515" s="142"/>
      <c r="C515" s="142"/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</row>
    <row r="516" spans="1:26" ht="19.5" customHeight="1" x14ac:dyDescent="0.2">
      <c r="A516" s="142"/>
      <c r="B516" s="142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</row>
    <row r="517" spans="1:26" ht="19.5" customHeight="1" x14ac:dyDescent="0.2">
      <c r="A517" s="142"/>
      <c r="B517" s="142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</row>
    <row r="518" spans="1:26" ht="19.5" customHeight="1" x14ac:dyDescent="0.2">
      <c r="A518" s="142"/>
      <c r="B518" s="142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</row>
    <row r="519" spans="1:26" ht="19.5" customHeight="1" x14ac:dyDescent="0.2">
      <c r="A519" s="142"/>
      <c r="B519" s="142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</row>
    <row r="520" spans="1:26" ht="19.5" customHeight="1" x14ac:dyDescent="0.2">
      <c r="A520" s="142"/>
      <c r="B520" s="142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</row>
    <row r="521" spans="1:26" ht="19.5" customHeight="1" x14ac:dyDescent="0.2">
      <c r="A521" s="142"/>
      <c r="B521" s="142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</row>
    <row r="522" spans="1:26" ht="19.5" customHeight="1" x14ac:dyDescent="0.2">
      <c r="A522" s="142"/>
      <c r="B522" s="142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</row>
    <row r="523" spans="1:26" ht="19.5" customHeight="1" x14ac:dyDescent="0.2">
      <c r="A523" s="142"/>
      <c r="B523" s="142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</row>
    <row r="524" spans="1:26" ht="19.5" customHeight="1" x14ac:dyDescent="0.2">
      <c r="A524" s="142"/>
      <c r="B524" s="142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</row>
    <row r="525" spans="1:26" ht="19.5" customHeight="1" x14ac:dyDescent="0.2">
      <c r="A525" s="142"/>
      <c r="B525" s="142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</row>
    <row r="526" spans="1:26" ht="19.5" customHeight="1" x14ac:dyDescent="0.2">
      <c r="A526" s="142"/>
      <c r="B526" s="142"/>
      <c r="C526" s="142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</row>
    <row r="527" spans="1:26" ht="19.5" customHeight="1" x14ac:dyDescent="0.2">
      <c r="A527" s="142"/>
      <c r="B527" s="142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</row>
    <row r="528" spans="1:26" ht="19.5" customHeight="1" x14ac:dyDescent="0.2">
      <c r="A528" s="142"/>
      <c r="B528" s="142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</row>
    <row r="529" spans="1:26" ht="19.5" customHeight="1" x14ac:dyDescent="0.2">
      <c r="A529" s="142"/>
      <c r="B529" s="142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</row>
    <row r="530" spans="1:26" ht="19.5" customHeight="1" x14ac:dyDescent="0.2">
      <c r="A530" s="142"/>
      <c r="B530" s="142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</row>
    <row r="531" spans="1:26" ht="19.5" customHeight="1" x14ac:dyDescent="0.2">
      <c r="A531" s="142"/>
      <c r="B531" s="142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</row>
    <row r="532" spans="1:26" ht="19.5" customHeight="1" x14ac:dyDescent="0.2">
      <c r="A532" s="142"/>
      <c r="B532" s="142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</row>
    <row r="533" spans="1:26" ht="19.5" customHeight="1" x14ac:dyDescent="0.2">
      <c r="A533" s="142"/>
      <c r="B533" s="142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</row>
    <row r="534" spans="1:26" ht="19.5" customHeight="1" x14ac:dyDescent="0.2">
      <c r="A534" s="142"/>
      <c r="B534" s="142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</row>
    <row r="535" spans="1:26" ht="19.5" customHeight="1" x14ac:dyDescent="0.2">
      <c r="A535" s="142"/>
      <c r="B535" s="142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</row>
    <row r="536" spans="1:26" ht="19.5" customHeight="1" x14ac:dyDescent="0.2">
      <c r="A536" s="142"/>
      <c r="B536" s="142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</row>
    <row r="537" spans="1:26" ht="19.5" customHeight="1" x14ac:dyDescent="0.2">
      <c r="A537" s="142"/>
      <c r="B537" s="142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</row>
    <row r="538" spans="1:26" ht="19.5" customHeight="1" x14ac:dyDescent="0.2">
      <c r="A538" s="142"/>
      <c r="B538" s="142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</row>
    <row r="539" spans="1:26" ht="19.5" customHeight="1" x14ac:dyDescent="0.2">
      <c r="A539" s="142"/>
      <c r="B539" s="142"/>
      <c r="C539" s="142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</row>
    <row r="540" spans="1:26" ht="19.5" customHeight="1" x14ac:dyDescent="0.2">
      <c r="A540" s="142"/>
      <c r="B540" s="142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</row>
    <row r="541" spans="1:26" ht="19.5" customHeight="1" x14ac:dyDescent="0.2">
      <c r="A541" s="142"/>
      <c r="B541" s="142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</row>
    <row r="542" spans="1:26" ht="19.5" customHeight="1" x14ac:dyDescent="0.2">
      <c r="A542" s="142"/>
      <c r="B542" s="142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</row>
    <row r="543" spans="1:26" ht="19.5" customHeight="1" x14ac:dyDescent="0.2">
      <c r="A543" s="142"/>
      <c r="B543" s="142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</row>
    <row r="544" spans="1:26" ht="19.5" customHeight="1" x14ac:dyDescent="0.2">
      <c r="A544" s="142"/>
      <c r="B544" s="142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</row>
    <row r="545" spans="1:26" ht="19.5" customHeight="1" x14ac:dyDescent="0.2">
      <c r="A545" s="142"/>
      <c r="B545" s="142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</row>
    <row r="546" spans="1:26" ht="19.5" customHeight="1" x14ac:dyDescent="0.2">
      <c r="A546" s="142"/>
      <c r="B546" s="142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</row>
    <row r="547" spans="1:26" ht="19.5" customHeight="1" x14ac:dyDescent="0.2">
      <c r="A547" s="142"/>
      <c r="B547" s="142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</row>
    <row r="548" spans="1:26" ht="19.5" customHeight="1" x14ac:dyDescent="0.2">
      <c r="A548" s="142"/>
      <c r="B548" s="142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</row>
    <row r="549" spans="1:26" ht="19.5" customHeight="1" x14ac:dyDescent="0.2">
      <c r="A549" s="142"/>
      <c r="B549" s="142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</row>
    <row r="550" spans="1:26" ht="19.5" customHeight="1" x14ac:dyDescent="0.2">
      <c r="A550" s="142"/>
      <c r="B550" s="142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</row>
    <row r="551" spans="1:26" ht="19.5" customHeight="1" x14ac:dyDescent="0.2">
      <c r="A551" s="142"/>
      <c r="B551" s="142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</row>
    <row r="552" spans="1:26" ht="19.5" customHeight="1" x14ac:dyDescent="0.2">
      <c r="A552" s="142"/>
      <c r="B552" s="142"/>
      <c r="C552" s="142"/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</row>
    <row r="553" spans="1:26" ht="19.5" customHeight="1" x14ac:dyDescent="0.2">
      <c r="A553" s="142"/>
      <c r="B553" s="142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</row>
    <row r="554" spans="1:26" ht="19.5" customHeight="1" x14ac:dyDescent="0.2">
      <c r="A554" s="142"/>
      <c r="B554" s="142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</row>
    <row r="555" spans="1:26" ht="19.5" customHeight="1" x14ac:dyDescent="0.2">
      <c r="A555" s="142"/>
      <c r="B555" s="142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</row>
    <row r="556" spans="1:26" ht="19.5" customHeight="1" x14ac:dyDescent="0.2">
      <c r="A556" s="142"/>
      <c r="B556" s="142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</row>
    <row r="557" spans="1:26" ht="19.5" customHeight="1" x14ac:dyDescent="0.2">
      <c r="A557" s="142"/>
      <c r="B557" s="142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</row>
    <row r="558" spans="1:26" ht="19.5" customHeight="1" x14ac:dyDescent="0.2">
      <c r="A558" s="142"/>
      <c r="B558" s="142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</row>
    <row r="559" spans="1:26" ht="19.5" customHeight="1" x14ac:dyDescent="0.2">
      <c r="A559" s="142"/>
      <c r="B559" s="142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</row>
    <row r="560" spans="1:26" ht="19.5" customHeight="1" x14ac:dyDescent="0.2">
      <c r="A560" s="142"/>
      <c r="B560" s="142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</row>
    <row r="561" spans="1:26" ht="19.5" customHeight="1" x14ac:dyDescent="0.2">
      <c r="A561" s="142"/>
      <c r="B561" s="142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</row>
    <row r="562" spans="1:26" ht="19.5" customHeight="1" x14ac:dyDescent="0.2">
      <c r="A562" s="142"/>
      <c r="B562" s="142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</row>
    <row r="563" spans="1:26" ht="19.5" customHeight="1" x14ac:dyDescent="0.2">
      <c r="A563" s="142"/>
      <c r="B563" s="142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</row>
    <row r="564" spans="1:26" ht="19.5" customHeight="1" x14ac:dyDescent="0.2">
      <c r="A564" s="142"/>
      <c r="B564" s="142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</row>
    <row r="565" spans="1:26" ht="19.5" customHeight="1" x14ac:dyDescent="0.2">
      <c r="A565" s="142"/>
      <c r="B565" s="142"/>
      <c r="C565" s="142"/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</row>
    <row r="566" spans="1:26" ht="19.5" customHeight="1" x14ac:dyDescent="0.2">
      <c r="A566" s="142"/>
      <c r="B566" s="142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</row>
    <row r="567" spans="1:26" ht="19.5" customHeight="1" x14ac:dyDescent="0.2">
      <c r="A567" s="142"/>
      <c r="B567" s="142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</row>
    <row r="568" spans="1:26" ht="19.5" customHeight="1" x14ac:dyDescent="0.2">
      <c r="A568" s="142"/>
      <c r="B568" s="142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</row>
    <row r="569" spans="1:26" ht="19.5" customHeight="1" x14ac:dyDescent="0.2">
      <c r="A569" s="142"/>
      <c r="B569" s="142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</row>
    <row r="570" spans="1:26" ht="19.5" customHeight="1" x14ac:dyDescent="0.2">
      <c r="A570" s="142"/>
      <c r="B570" s="142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</row>
    <row r="571" spans="1:26" ht="19.5" customHeight="1" x14ac:dyDescent="0.2">
      <c r="A571" s="142"/>
      <c r="B571" s="142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</row>
    <row r="572" spans="1:26" ht="19.5" customHeight="1" x14ac:dyDescent="0.2">
      <c r="A572" s="142"/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</row>
    <row r="573" spans="1:26" ht="19.5" customHeight="1" x14ac:dyDescent="0.2">
      <c r="A573" s="142"/>
      <c r="B573" s="142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</row>
    <row r="574" spans="1:26" ht="19.5" customHeight="1" x14ac:dyDescent="0.2">
      <c r="A574" s="142"/>
      <c r="B574" s="142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</row>
    <row r="575" spans="1:26" ht="19.5" customHeight="1" x14ac:dyDescent="0.2">
      <c r="A575" s="142"/>
      <c r="B575" s="142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</row>
    <row r="576" spans="1:26" ht="19.5" customHeight="1" x14ac:dyDescent="0.2">
      <c r="A576" s="142"/>
      <c r="B576" s="142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</row>
    <row r="577" spans="1:26" ht="19.5" customHeight="1" x14ac:dyDescent="0.2">
      <c r="A577" s="142"/>
      <c r="B577" s="142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</row>
    <row r="578" spans="1:26" ht="19.5" customHeight="1" x14ac:dyDescent="0.2">
      <c r="A578" s="142"/>
      <c r="B578" s="142"/>
      <c r="C578" s="142"/>
      <c r="D578" s="142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</row>
    <row r="579" spans="1:26" ht="19.5" customHeight="1" x14ac:dyDescent="0.2">
      <c r="A579" s="142"/>
      <c r="B579" s="142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</row>
    <row r="580" spans="1:26" ht="19.5" customHeight="1" x14ac:dyDescent="0.2">
      <c r="A580" s="142"/>
      <c r="B580" s="142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</row>
    <row r="581" spans="1:26" ht="19.5" customHeight="1" x14ac:dyDescent="0.2">
      <c r="A581" s="142"/>
      <c r="B581" s="142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</row>
    <row r="582" spans="1:26" ht="19.5" customHeight="1" x14ac:dyDescent="0.2">
      <c r="A582" s="142"/>
      <c r="B582" s="142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</row>
    <row r="583" spans="1:26" ht="19.5" customHeight="1" x14ac:dyDescent="0.2">
      <c r="A583" s="142"/>
      <c r="B583" s="142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</row>
    <row r="584" spans="1:26" ht="19.5" customHeight="1" x14ac:dyDescent="0.2">
      <c r="A584" s="142"/>
      <c r="B584" s="142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</row>
    <row r="585" spans="1:26" ht="19.5" customHeight="1" x14ac:dyDescent="0.2">
      <c r="A585" s="142"/>
      <c r="B585" s="142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</row>
    <row r="586" spans="1:26" ht="19.5" customHeight="1" x14ac:dyDescent="0.2">
      <c r="A586" s="142"/>
      <c r="B586" s="142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</row>
    <row r="587" spans="1:26" ht="19.5" customHeight="1" x14ac:dyDescent="0.2">
      <c r="A587" s="142"/>
      <c r="B587" s="142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</row>
    <row r="588" spans="1:26" ht="19.5" customHeight="1" x14ac:dyDescent="0.2">
      <c r="A588" s="142"/>
      <c r="B588" s="142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</row>
    <row r="589" spans="1:26" ht="19.5" customHeight="1" x14ac:dyDescent="0.2">
      <c r="A589" s="142"/>
      <c r="B589" s="142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</row>
    <row r="590" spans="1:26" ht="19.5" customHeight="1" x14ac:dyDescent="0.2">
      <c r="A590" s="142"/>
      <c r="B590" s="142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</row>
    <row r="591" spans="1:26" ht="19.5" customHeight="1" x14ac:dyDescent="0.2">
      <c r="A591" s="142"/>
      <c r="B591" s="142"/>
      <c r="C591" s="142"/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</row>
    <row r="592" spans="1:26" ht="19.5" customHeight="1" x14ac:dyDescent="0.2">
      <c r="A592" s="142"/>
      <c r="B592" s="142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</row>
    <row r="593" spans="1:26" ht="19.5" customHeight="1" x14ac:dyDescent="0.2">
      <c r="A593" s="142"/>
      <c r="B593" s="142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</row>
    <row r="594" spans="1:26" ht="19.5" customHeight="1" x14ac:dyDescent="0.2">
      <c r="A594" s="142"/>
      <c r="B594" s="142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</row>
    <row r="595" spans="1:26" ht="19.5" customHeight="1" x14ac:dyDescent="0.2">
      <c r="A595" s="142"/>
      <c r="B595" s="142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</row>
    <row r="596" spans="1:26" ht="19.5" customHeight="1" x14ac:dyDescent="0.2">
      <c r="A596" s="142"/>
      <c r="B596" s="142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</row>
    <row r="597" spans="1:26" ht="19.5" customHeight="1" x14ac:dyDescent="0.2">
      <c r="A597" s="142"/>
      <c r="B597" s="142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</row>
    <row r="598" spans="1:26" ht="19.5" customHeight="1" x14ac:dyDescent="0.2">
      <c r="A598" s="142"/>
      <c r="B598" s="142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</row>
    <row r="599" spans="1:26" ht="19.5" customHeight="1" x14ac:dyDescent="0.2">
      <c r="A599" s="142"/>
      <c r="B599" s="142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</row>
    <row r="600" spans="1:26" ht="19.5" customHeight="1" x14ac:dyDescent="0.2">
      <c r="A600" s="142"/>
      <c r="B600" s="142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</row>
    <row r="601" spans="1:26" ht="19.5" customHeight="1" x14ac:dyDescent="0.2">
      <c r="A601" s="142"/>
      <c r="B601" s="142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</row>
    <row r="602" spans="1:26" ht="19.5" customHeight="1" x14ac:dyDescent="0.2">
      <c r="A602" s="142"/>
      <c r="B602" s="142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</row>
    <row r="603" spans="1:26" ht="19.5" customHeight="1" x14ac:dyDescent="0.2">
      <c r="A603" s="142"/>
      <c r="B603" s="142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</row>
    <row r="604" spans="1:26" ht="19.5" customHeight="1" x14ac:dyDescent="0.2">
      <c r="A604" s="142"/>
      <c r="B604" s="142"/>
      <c r="C604" s="142"/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2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</row>
    <row r="605" spans="1:26" ht="19.5" customHeight="1" x14ac:dyDescent="0.2">
      <c r="A605" s="142"/>
      <c r="B605" s="142"/>
      <c r="C605" s="142"/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2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</row>
    <row r="606" spans="1:26" ht="19.5" customHeight="1" x14ac:dyDescent="0.2">
      <c r="A606" s="142"/>
      <c r="B606" s="142"/>
      <c r="C606" s="142"/>
      <c r="D606" s="142"/>
      <c r="E606" s="142"/>
      <c r="F606" s="142"/>
      <c r="G606" s="142"/>
      <c r="H606" s="142"/>
      <c r="I606" s="142"/>
      <c r="J606" s="142"/>
      <c r="K606" s="142"/>
      <c r="L606" s="142"/>
      <c r="M606" s="142"/>
      <c r="N606" s="142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</row>
    <row r="607" spans="1:26" ht="19.5" customHeight="1" x14ac:dyDescent="0.2">
      <c r="A607" s="142"/>
      <c r="B607" s="142"/>
      <c r="C607" s="142"/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2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</row>
    <row r="608" spans="1:26" ht="19.5" customHeight="1" x14ac:dyDescent="0.2">
      <c r="A608" s="142"/>
      <c r="B608" s="142"/>
      <c r="C608" s="142"/>
      <c r="D608" s="142"/>
      <c r="E608" s="142"/>
      <c r="F608" s="142"/>
      <c r="G608" s="142"/>
      <c r="H608" s="142"/>
      <c r="I608" s="142"/>
      <c r="J608" s="142"/>
      <c r="K608" s="142"/>
      <c r="L608" s="142"/>
      <c r="M608" s="142"/>
      <c r="N608" s="142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</row>
    <row r="609" spans="1:26" ht="19.5" customHeight="1" x14ac:dyDescent="0.2">
      <c r="A609" s="142"/>
      <c r="B609" s="142"/>
      <c r="C609" s="142"/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2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</row>
    <row r="610" spans="1:26" ht="19.5" customHeight="1" x14ac:dyDescent="0.2">
      <c r="A610" s="142"/>
      <c r="B610" s="142"/>
      <c r="C610" s="142"/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2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</row>
    <row r="611" spans="1:26" ht="19.5" customHeight="1" x14ac:dyDescent="0.2">
      <c r="A611" s="142"/>
      <c r="B611" s="142"/>
      <c r="C611" s="142"/>
      <c r="D611" s="142"/>
      <c r="E611" s="142"/>
      <c r="F611" s="142"/>
      <c r="G611" s="142"/>
      <c r="H611" s="142"/>
      <c r="I611" s="142"/>
      <c r="J611" s="142"/>
      <c r="K611" s="142"/>
      <c r="L611" s="142"/>
      <c r="M611" s="142"/>
      <c r="N611" s="142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</row>
    <row r="612" spans="1:26" ht="19.5" customHeight="1" x14ac:dyDescent="0.2">
      <c r="A612" s="142"/>
      <c r="B612" s="142"/>
      <c r="C612" s="142"/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2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</row>
    <row r="613" spans="1:26" ht="19.5" customHeight="1" x14ac:dyDescent="0.2">
      <c r="A613" s="142"/>
      <c r="B613" s="142"/>
      <c r="C613" s="142"/>
      <c r="D613" s="142"/>
      <c r="E613" s="142"/>
      <c r="F613" s="142"/>
      <c r="G613" s="142"/>
      <c r="H613" s="142"/>
      <c r="I613" s="142"/>
      <c r="J613" s="142"/>
      <c r="K613" s="142"/>
      <c r="L613" s="142"/>
      <c r="M613" s="142"/>
      <c r="N613" s="142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</row>
    <row r="614" spans="1:26" ht="19.5" customHeight="1" x14ac:dyDescent="0.2">
      <c r="A614" s="142"/>
      <c r="B614" s="142"/>
      <c r="C614" s="142"/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2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</row>
    <row r="615" spans="1:26" ht="19.5" customHeight="1" x14ac:dyDescent="0.2">
      <c r="A615" s="142"/>
      <c r="B615" s="142"/>
      <c r="C615" s="142"/>
      <c r="D615" s="142"/>
      <c r="E615" s="142"/>
      <c r="F615" s="142"/>
      <c r="G615" s="142"/>
      <c r="H615" s="142"/>
      <c r="I615" s="142"/>
      <c r="J615" s="142"/>
      <c r="K615" s="142"/>
      <c r="L615" s="142"/>
      <c r="M615" s="142"/>
      <c r="N615" s="142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</row>
    <row r="616" spans="1:26" ht="19.5" customHeight="1" x14ac:dyDescent="0.2">
      <c r="A616" s="142"/>
      <c r="B616" s="142"/>
      <c r="C616" s="142"/>
      <c r="D616" s="142"/>
      <c r="E616" s="142"/>
      <c r="F616" s="142"/>
      <c r="G616" s="142"/>
      <c r="H616" s="142"/>
      <c r="I616" s="142"/>
      <c r="J616" s="142"/>
      <c r="K616" s="142"/>
      <c r="L616" s="142"/>
      <c r="M616" s="142"/>
      <c r="N616" s="142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</row>
    <row r="617" spans="1:26" ht="19.5" customHeight="1" x14ac:dyDescent="0.2">
      <c r="A617" s="142"/>
      <c r="B617" s="142"/>
      <c r="C617" s="142"/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</row>
    <row r="618" spans="1:26" ht="19.5" customHeight="1" x14ac:dyDescent="0.2">
      <c r="A618" s="142"/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</row>
    <row r="619" spans="1:26" ht="19.5" customHeight="1" x14ac:dyDescent="0.2">
      <c r="A619" s="142"/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</row>
    <row r="620" spans="1:26" ht="19.5" customHeight="1" x14ac:dyDescent="0.2">
      <c r="A620" s="142"/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</row>
    <row r="621" spans="1:26" ht="19.5" customHeight="1" x14ac:dyDescent="0.2">
      <c r="A621" s="142"/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</row>
    <row r="622" spans="1:26" ht="19.5" customHeight="1" x14ac:dyDescent="0.2">
      <c r="A622" s="142"/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</row>
    <row r="623" spans="1:26" ht="19.5" customHeight="1" x14ac:dyDescent="0.2">
      <c r="A623" s="142"/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</row>
    <row r="624" spans="1:26" ht="19.5" customHeight="1" x14ac:dyDescent="0.2">
      <c r="A624" s="142"/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</row>
    <row r="625" spans="1:26" ht="19.5" customHeight="1" x14ac:dyDescent="0.2">
      <c r="A625" s="142"/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</row>
    <row r="626" spans="1:26" ht="19.5" customHeight="1" x14ac:dyDescent="0.2">
      <c r="A626" s="142"/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</row>
    <row r="627" spans="1:26" ht="19.5" customHeight="1" x14ac:dyDescent="0.2">
      <c r="A627" s="142"/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</row>
    <row r="628" spans="1:26" ht="19.5" customHeight="1" x14ac:dyDescent="0.2">
      <c r="A628" s="142"/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</row>
    <row r="629" spans="1:26" ht="19.5" customHeight="1" x14ac:dyDescent="0.2">
      <c r="A629" s="142"/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</row>
    <row r="630" spans="1:26" ht="19.5" customHeight="1" x14ac:dyDescent="0.2">
      <c r="A630" s="142"/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</row>
    <row r="631" spans="1:26" ht="19.5" customHeight="1" x14ac:dyDescent="0.2">
      <c r="A631" s="142"/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</row>
    <row r="632" spans="1:26" ht="19.5" customHeight="1" x14ac:dyDescent="0.2">
      <c r="A632" s="142"/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</row>
    <row r="633" spans="1:26" ht="19.5" customHeight="1" x14ac:dyDescent="0.2">
      <c r="A633" s="142"/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</row>
    <row r="634" spans="1:26" ht="19.5" customHeight="1" x14ac:dyDescent="0.2">
      <c r="A634" s="142"/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</row>
    <row r="635" spans="1:26" ht="19.5" customHeight="1" x14ac:dyDescent="0.2">
      <c r="A635" s="142"/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</row>
    <row r="636" spans="1:26" ht="19.5" customHeight="1" x14ac:dyDescent="0.2">
      <c r="A636" s="142"/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</row>
    <row r="637" spans="1:26" ht="19.5" customHeight="1" x14ac:dyDescent="0.2">
      <c r="A637" s="142"/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</row>
    <row r="638" spans="1:26" ht="19.5" customHeight="1" x14ac:dyDescent="0.2">
      <c r="A638" s="142"/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</row>
    <row r="639" spans="1:26" ht="19.5" customHeight="1" x14ac:dyDescent="0.2">
      <c r="A639" s="142"/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</row>
    <row r="640" spans="1:26" ht="19.5" customHeight="1" x14ac:dyDescent="0.2">
      <c r="A640" s="142"/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</row>
    <row r="641" spans="1:26" ht="19.5" customHeight="1" x14ac:dyDescent="0.2">
      <c r="A641" s="142"/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</row>
    <row r="642" spans="1:26" ht="19.5" customHeight="1" x14ac:dyDescent="0.2">
      <c r="A642" s="142"/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</row>
    <row r="643" spans="1:26" ht="19.5" customHeight="1" x14ac:dyDescent="0.2">
      <c r="A643" s="142"/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</row>
    <row r="644" spans="1:26" ht="19.5" customHeight="1" x14ac:dyDescent="0.2">
      <c r="A644" s="142"/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</row>
    <row r="645" spans="1:26" ht="19.5" customHeight="1" x14ac:dyDescent="0.2">
      <c r="A645" s="142"/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</row>
    <row r="646" spans="1:26" ht="19.5" customHeight="1" x14ac:dyDescent="0.2">
      <c r="A646" s="142"/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</row>
    <row r="647" spans="1:26" ht="19.5" customHeight="1" x14ac:dyDescent="0.2">
      <c r="A647" s="142"/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</row>
    <row r="648" spans="1:26" ht="19.5" customHeight="1" x14ac:dyDescent="0.2">
      <c r="A648" s="142"/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</row>
    <row r="649" spans="1:26" ht="19.5" customHeight="1" x14ac:dyDescent="0.2">
      <c r="A649" s="142"/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</row>
    <row r="650" spans="1:26" ht="19.5" customHeight="1" x14ac:dyDescent="0.2">
      <c r="A650" s="142"/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</row>
    <row r="651" spans="1:26" ht="19.5" customHeight="1" x14ac:dyDescent="0.2">
      <c r="A651" s="142"/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</row>
    <row r="652" spans="1:26" ht="19.5" customHeight="1" x14ac:dyDescent="0.2">
      <c r="A652" s="142"/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</row>
    <row r="653" spans="1:26" ht="19.5" customHeight="1" x14ac:dyDescent="0.2">
      <c r="A653" s="142"/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</row>
    <row r="654" spans="1:26" ht="19.5" customHeight="1" x14ac:dyDescent="0.2">
      <c r="A654" s="142"/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</row>
    <row r="655" spans="1:26" ht="19.5" customHeight="1" x14ac:dyDescent="0.2">
      <c r="A655" s="142"/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</row>
    <row r="656" spans="1:26" ht="19.5" customHeight="1" x14ac:dyDescent="0.2">
      <c r="A656" s="142"/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</row>
    <row r="657" spans="1:26" ht="19.5" customHeight="1" x14ac:dyDescent="0.2">
      <c r="A657" s="142"/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</row>
    <row r="658" spans="1:26" ht="19.5" customHeight="1" x14ac:dyDescent="0.2">
      <c r="A658" s="142"/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</row>
    <row r="659" spans="1:26" ht="19.5" customHeight="1" x14ac:dyDescent="0.2">
      <c r="A659" s="142"/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</row>
    <row r="660" spans="1:26" ht="19.5" customHeight="1" x14ac:dyDescent="0.2">
      <c r="A660" s="142"/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</row>
    <row r="661" spans="1:26" ht="19.5" customHeight="1" x14ac:dyDescent="0.2">
      <c r="A661" s="142"/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</row>
    <row r="662" spans="1:26" ht="19.5" customHeight="1" x14ac:dyDescent="0.2">
      <c r="A662" s="142"/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</row>
    <row r="663" spans="1:26" ht="19.5" customHeight="1" x14ac:dyDescent="0.2">
      <c r="A663" s="142"/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</row>
    <row r="664" spans="1:26" ht="19.5" customHeight="1" x14ac:dyDescent="0.2">
      <c r="A664" s="142"/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</row>
    <row r="665" spans="1:26" ht="19.5" customHeight="1" x14ac:dyDescent="0.2">
      <c r="A665" s="142"/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</row>
    <row r="666" spans="1:26" ht="19.5" customHeight="1" x14ac:dyDescent="0.2">
      <c r="A666" s="142"/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</row>
    <row r="667" spans="1:26" ht="19.5" customHeight="1" x14ac:dyDescent="0.2">
      <c r="A667" s="142"/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</row>
    <row r="668" spans="1:26" ht="19.5" customHeight="1" x14ac:dyDescent="0.2">
      <c r="A668" s="142"/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</row>
    <row r="669" spans="1:26" ht="19.5" customHeight="1" x14ac:dyDescent="0.2">
      <c r="A669" s="142"/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</row>
    <row r="670" spans="1:26" ht="19.5" customHeight="1" x14ac:dyDescent="0.2">
      <c r="A670" s="142"/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</row>
    <row r="671" spans="1:26" ht="19.5" customHeight="1" x14ac:dyDescent="0.2">
      <c r="A671" s="142"/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</row>
    <row r="672" spans="1:26" ht="19.5" customHeight="1" x14ac:dyDescent="0.2">
      <c r="A672" s="142"/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</row>
    <row r="673" spans="1:26" ht="19.5" customHeight="1" x14ac:dyDescent="0.2">
      <c r="A673" s="142"/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</row>
    <row r="674" spans="1:26" ht="19.5" customHeight="1" x14ac:dyDescent="0.2">
      <c r="A674" s="142"/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</row>
    <row r="675" spans="1:26" ht="19.5" customHeight="1" x14ac:dyDescent="0.2">
      <c r="A675" s="142"/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</row>
    <row r="676" spans="1:26" ht="19.5" customHeight="1" x14ac:dyDescent="0.2">
      <c r="A676" s="142"/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</row>
    <row r="677" spans="1:26" ht="19.5" customHeight="1" x14ac:dyDescent="0.2">
      <c r="A677" s="142"/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</row>
    <row r="678" spans="1:26" ht="19.5" customHeight="1" x14ac:dyDescent="0.2">
      <c r="A678" s="142"/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</row>
    <row r="679" spans="1:26" ht="19.5" customHeight="1" x14ac:dyDescent="0.2">
      <c r="A679" s="142"/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</row>
    <row r="680" spans="1:26" ht="19.5" customHeight="1" x14ac:dyDescent="0.2">
      <c r="A680" s="142"/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</row>
    <row r="681" spans="1:26" ht="19.5" customHeight="1" x14ac:dyDescent="0.2">
      <c r="A681" s="142"/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</row>
    <row r="682" spans="1:26" ht="19.5" customHeight="1" x14ac:dyDescent="0.2">
      <c r="A682" s="142"/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</row>
    <row r="683" spans="1:26" ht="19.5" customHeight="1" x14ac:dyDescent="0.2">
      <c r="A683" s="142"/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</row>
    <row r="684" spans="1:26" ht="19.5" customHeight="1" x14ac:dyDescent="0.2">
      <c r="A684" s="142"/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</row>
    <row r="685" spans="1:26" ht="19.5" customHeight="1" x14ac:dyDescent="0.2">
      <c r="A685" s="142"/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</row>
    <row r="686" spans="1:26" ht="19.5" customHeight="1" x14ac:dyDescent="0.2">
      <c r="A686" s="142"/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</row>
    <row r="687" spans="1:26" ht="19.5" customHeight="1" x14ac:dyDescent="0.2">
      <c r="A687" s="142"/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</row>
    <row r="688" spans="1:26" ht="19.5" customHeight="1" x14ac:dyDescent="0.2">
      <c r="A688" s="142"/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</row>
    <row r="689" spans="1:26" ht="19.5" customHeight="1" x14ac:dyDescent="0.2">
      <c r="A689" s="142"/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</row>
    <row r="690" spans="1:26" ht="19.5" customHeight="1" x14ac:dyDescent="0.2">
      <c r="A690" s="142"/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</row>
    <row r="691" spans="1:26" ht="19.5" customHeight="1" x14ac:dyDescent="0.2">
      <c r="A691" s="142"/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</row>
    <row r="692" spans="1:26" ht="19.5" customHeight="1" x14ac:dyDescent="0.2">
      <c r="A692" s="142"/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</row>
    <row r="693" spans="1:26" ht="19.5" customHeight="1" x14ac:dyDescent="0.2">
      <c r="A693" s="142"/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</row>
    <row r="694" spans="1:26" ht="19.5" customHeight="1" x14ac:dyDescent="0.2">
      <c r="A694" s="142"/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</row>
    <row r="695" spans="1:26" ht="19.5" customHeight="1" x14ac:dyDescent="0.2">
      <c r="A695" s="142"/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</row>
    <row r="696" spans="1:26" ht="19.5" customHeight="1" x14ac:dyDescent="0.2">
      <c r="A696" s="142"/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</row>
    <row r="697" spans="1:26" ht="19.5" customHeight="1" x14ac:dyDescent="0.2">
      <c r="A697" s="142"/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</row>
    <row r="698" spans="1:26" ht="19.5" customHeight="1" x14ac:dyDescent="0.2">
      <c r="A698" s="142"/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</row>
    <row r="699" spans="1:26" ht="19.5" customHeight="1" x14ac:dyDescent="0.2">
      <c r="A699" s="142"/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</row>
    <row r="700" spans="1:26" ht="19.5" customHeight="1" x14ac:dyDescent="0.2">
      <c r="A700" s="142"/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</row>
    <row r="701" spans="1:26" ht="19.5" customHeight="1" x14ac:dyDescent="0.2">
      <c r="A701" s="142"/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</row>
    <row r="702" spans="1:26" ht="19.5" customHeight="1" x14ac:dyDescent="0.2">
      <c r="A702" s="142"/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</row>
    <row r="703" spans="1:26" ht="19.5" customHeight="1" x14ac:dyDescent="0.2">
      <c r="A703" s="142"/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</row>
    <row r="704" spans="1:26" ht="19.5" customHeight="1" x14ac:dyDescent="0.2">
      <c r="A704" s="142"/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</row>
    <row r="705" spans="1:26" ht="19.5" customHeight="1" x14ac:dyDescent="0.2">
      <c r="A705" s="142"/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</row>
    <row r="706" spans="1:26" ht="19.5" customHeight="1" x14ac:dyDescent="0.2">
      <c r="A706" s="142"/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</row>
    <row r="707" spans="1:26" ht="19.5" customHeight="1" x14ac:dyDescent="0.2">
      <c r="A707" s="142"/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</row>
    <row r="708" spans="1:26" ht="19.5" customHeight="1" x14ac:dyDescent="0.2">
      <c r="A708" s="142"/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</row>
    <row r="709" spans="1:26" ht="19.5" customHeight="1" x14ac:dyDescent="0.2">
      <c r="A709" s="142"/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</row>
    <row r="710" spans="1:26" ht="19.5" customHeight="1" x14ac:dyDescent="0.2">
      <c r="A710" s="142"/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</row>
    <row r="711" spans="1:26" ht="19.5" customHeight="1" x14ac:dyDescent="0.2">
      <c r="A711" s="142"/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</row>
    <row r="712" spans="1:26" ht="19.5" customHeight="1" x14ac:dyDescent="0.2">
      <c r="A712" s="142"/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</row>
    <row r="713" spans="1:26" ht="19.5" customHeight="1" x14ac:dyDescent="0.2">
      <c r="A713" s="142"/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</row>
    <row r="714" spans="1:26" ht="19.5" customHeight="1" x14ac:dyDescent="0.2">
      <c r="A714" s="142"/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</row>
    <row r="715" spans="1:26" ht="19.5" customHeight="1" x14ac:dyDescent="0.2">
      <c r="A715" s="142"/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</row>
    <row r="716" spans="1:26" ht="19.5" customHeight="1" x14ac:dyDescent="0.2">
      <c r="A716" s="142"/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</row>
    <row r="717" spans="1:26" ht="19.5" customHeight="1" x14ac:dyDescent="0.2">
      <c r="A717" s="142"/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</row>
    <row r="718" spans="1:26" ht="19.5" customHeight="1" x14ac:dyDescent="0.2">
      <c r="A718" s="142"/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</row>
    <row r="719" spans="1:26" ht="19.5" customHeight="1" x14ac:dyDescent="0.2">
      <c r="A719" s="142"/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</row>
    <row r="720" spans="1:26" ht="19.5" customHeight="1" x14ac:dyDescent="0.2">
      <c r="A720" s="142"/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</row>
    <row r="721" spans="1:26" ht="19.5" customHeight="1" x14ac:dyDescent="0.2">
      <c r="A721" s="142"/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</row>
    <row r="722" spans="1:26" ht="19.5" customHeight="1" x14ac:dyDescent="0.2">
      <c r="A722" s="142"/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</row>
    <row r="723" spans="1:26" ht="19.5" customHeight="1" x14ac:dyDescent="0.2">
      <c r="A723" s="142"/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</row>
    <row r="724" spans="1:26" ht="19.5" customHeight="1" x14ac:dyDescent="0.2">
      <c r="A724" s="142"/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</row>
    <row r="725" spans="1:26" ht="19.5" customHeight="1" x14ac:dyDescent="0.2">
      <c r="A725" s="142"/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</row>
    <row r="726" spans="1:26" ht="19.5" customHeight="1" x14ac:dyDescent="0.2">
      <c r="A726" s="142"/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</row>
    <row r="727" spans="1:26" ht="19.5" customHeight="1" x14ac:dyDescent="0.2">
      <c r="A727" s="142"/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</row>
    <row r="728" spans="1:26" ht="19.5" customHeight="1" x14ac:dyDescent="0.2">
      <c r="A728" s="142"/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</row>
    <row r="729" spans="1:26" ht="19.5" customHeight="1" x14ac:dyDescent="0.2">
      <c r="A729" s="142"/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</row>
    <row r="730" spans="1:26" ht="19.5" customHeight="1" x14ac:dyDescent="0.2">
      <c r="A730" s="142"/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</row>
    <row r="731" spans="1:26" ht="19.5" customHeight="1" x14ac:dyDescent="0.2">
      <c r="A731" s="142"/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</row>
    <row r="732" spans="1:26" ht="19.5" customHeight="1" x14ac:dyDescent="0.2">
      <c r="A732" s="142"/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</row>
    <row r="733" spans="1:26" ht="19.5" customHeight="1" x14ac:dyDescent="0.2">
      <c r="A733" s="142"/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</row>
    <row r="734" spans="1:26" ht="19.5" customHeight="1" x14ac:dyDescent="0.2">
      <c r="A734" s="142"/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</row>
    <row r="735" spans="1:26" ht="19.5" customHeight="1" x14ac:dyDescent="0.2">
      <c r="A735" s="142"/>
      <c r="B735" s="142"/>
      <c r="C735" s="142"/>
      <c r="D735" s="142"/>
      <c r="E735" s="142"/>
      <c r="F735" s="142"/>
      <c r="G735" s="142"/>
      <c r="H735" s="142"/>
      <c r="I735" s="142"/>
      <c r="J735" s="142"/>
      <c r="K735" s="142"/>
      <c r="L735" s="142"/>
      <c r="M735" s="142"/>
      <c r="N735" s="142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</row>
    <row r="736" spans="1:26" ht="19.5" customHeight="1" x14ac:dyDescent="0.2">
      <c r="A736" s="142"/>
      <c r="B736" s="142"/>
      <c r="C736" s="142"/>
      <c r="D736" s="142"/>
      <c r="E736" s="142"/>
      <c r="F736" s="142"/>
      <c r="G736" s="142"/>
      <c r="H736" s="142"/>
      <c r="I736" s="142"/>
      <c r="J736" s="142"/>
      <c r="K736" s="142"/>
      <c r="L736" s="142"/>
      <c r="M736" s="142"/>
      <c r="N736" s="142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</row>
    <row r="737" spans="1:26" ht="19.5" customHeight="1" x14ac:dyDescent="0.2">
      <c r="A737" s="142"/>
      <c r="B737" s="142"/>
      <c r="C737" s="142"/>
      <c r="D737" s="142"/>
      <c r="E737" s="142"/>
      <c r="F737" s="142"/>
      <c r="G737" s="142"/>
      <c r="H737" s="142"/>
      <c r="I737" s="142"/>
      <c r="J737" s="142"/>
      <c r="K737" s="142"/>
      <c r="L737" s="142"/>
      <c r="M737" s="142"/>
      <c r="N737" s="142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</row>
    <row r="738" spans="1:26" ht="19.5" customHeight="1" x14ac:dyDescent="0.2">
      <c r="A738" s="142"/>
      <c r="B738" s="142"/>
      <c r="C738" s="142"/>
      <c r="D738" s="142"/>
      <c r="E738" s="142"/>
      <c r="F738" s="142"/>
      <c r="G738" s="142"/>
      <c r="H738" s="142"/>
      <c r="I738" s="142"/>
      <c r="J738" s="142"/>
      <c r="K738" s="142"/>
      <c r="L738" s="142"/>
      <c r="M738" s="142"/>
      <c r="N738" s="142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</row>
    <row r="739" spans="1:26" ht="19.5" customHeight="1" x14ac:dyDescent="0.2">
      <c r="A739" s="142"/>
      <c r="B739" s="142"/>
      <c r="C739" s="142"/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2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</row>
    <row r="740" spans="1:26" ht="19.5" customHeight="1" x14ac:dyDescent="0.2">
      <c r="A740" s="142"/>
      <c r="B740" s="142"/>
      <c r="C740" s="142"/>
      <c r="D740" s="142"/>
      <c r="E740" s="142"/>
      <c r="F740" s="142"/>
      <c r="G740" s="142"/>
      <c r="H740" s="142"/>
      <c r="I740" s="142"/>
      <c r="J740" s="142"/>
      <c r="K740" s="142"/>
      <c r="L740" s="142"/>
      <c r="M740" s="142"/>
      <c r="N740" s="142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</row>
    <row r="741" spans="1:26" ht="19.5" customHeight="1" x14ac:dyDescent="0.2">
      <c r="A741" s="142"/>
      <c r="B741" s="142"/>
      <c r="C741" s="142"/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2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</row>
    <row r="742" spans="1:26" ht="19.5" customHeight="1" x14ac:dyDescent="0.2">
      <c r="A742" s="142"/>
      <c r="B742" s="142"/>
      <c r="C742" s="142"/>
      <c r="D742" s="142"/>
      <c r="E742" s="142"/>
      <c r="F742" s="142"/>
      <c r="G742" s="142"/>
      <c r="H742" s="142"/>
      <c r="I742" s="142"/>
      <c r="J742" s="142"/>
      <c r="K742" s="142"/>
      <c r="L742" s="142"/>
      <c r="M742" s="142"/>
      <c r="N742" s="142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</row>
    <row r="743" spans="1:26" ht="19.5" customHeight="1" x14ac:dyDescent="0.2">
      <c r="A743" s="142"/>
      <c r="B743" s="142"/>
      <c r="C743" s="142"/>
      <c r="D743" s="142"/>
      <c r="E743" s="142"/>
      <c r="F743" s="142"/>
      <c r="G743" s="142"/>
      <c r="H743" s="142"/>
      <c r="I743" s="142"/>
      <c r="J743" s="142"/>
      <c r="K743" s="142"/>
      <c r="L743" s="142"/>
      <c r="M743" s="142"/>
      <c r="N743" s="142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</row>
    <row r="744" spans="1:26" ht="19.5" customHeight="1" x14ac:dyDescent="0.2">
      <c r="A744" s="142"/>
      <c r="B744" s="142"/>
      <c r="C744" s="142"/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42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</row>
    <row r="745" spans="1:26" ht="19.5" customHeight="1" x14ac:dyDescent="0.2">
      <c r="A745" s="142"/>
      <c r="B745" s="142"/>
      <c r="C745" s="142"/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2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</row>
    <row r="746" spans="1:26" ht="19.5" customHeight="1" x14ac:dyDescent="0.2">
      <c r="A746" s="142"/>
      <c r="B746" s="142"/>
      <c r="C746" s="142"/>
      <c r="D746" s="142"/>
      <c r="E746" s="142"/>
      <c r="F746" s="142"/>
      <c r="G746" s="142"/>
      <c r="H746" s="142"/>
      <c r="I746" s="142"/>
      <c r="J746" s="142"/>
      <c r="K746" s="142"/>
      <c r="L746" s="142"/>
      <c r="M746" s="142"/>
      <c r="N746" s="142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</row>
    <row r="747" spans="1:26" ht="19.5" customHeight="1" x14ac:dyDescent="0.2">
      <c r="A747" s="142"/>
      <c r="B747" s="142"/>
      <c r="C747" s="142"/>
      <c r="D747" s="142"/>
      <c r="E747" s="142"/>
      <c r="F747" s="142"/>
      <c r="G747" s="142"/>
      <c r="H747" s="142"/>
      <c r="I747" s="142"/>
      <c r="J747" s="142"/>
      <c r="K747" s="142"/>
      <c r="L747" s="142"/>
      <c r="M747" s="142"/>
      <c r="N747" s="142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</row>
    <row r="748" spans="1:26" ht="19.5" customHeight="1" x14ac:dyDescent="0.2">
      <c r="A748" s="142"/>
      <c r="B748" s="142"/>
      <c r="C748" s="142"/>
      <c r="D748" s="142"/>
      <c r="E748" s="142"/>
      <c r="F748" s="142"/>
      <c r="G748" s="142"/>
      <c r="H748" s="142"/>
      <c r="I748" s="142"/>
      <c r="J748" s="142"/>
      <c r="K748" s="142"/>
      <c r="L748" s="142"/>
      <c r="M748" s="142"/>
      <c r="N748" s="142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</row>
    <row r="749" spans="1:26" ht="19.5" customHeight="1" x14ac:dyDescent="0.2">
      <c r="A749" s="142"/>
      <c r="B749" s="142"/>
      <c r="C749" s="142"/>
      <c r="D749" s="142"/>
      <c r="E749" s="142"/>
      <c r="F749" s="142"/>
      <c r="G749" s="142"/>
      <c r="H749" s="142"/>
      <c r="I749" s="142"/>
      <c r="J749" s="142"/>
      <c r="K749" s="142"/>
      <c r="L749" s="142"/>
      <c r="M749" s="142"/>
      <c r="N749" s="142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</row>
    <row r="750" spans="1:26" ht="19.5" customHeight="1" x14ac:dyDescent="0.2">
      <c r="A750" s="142"/>
      <c r="B750" s="142"/>
      <c r="C750" s="142"/>
      <c r="D750" s="142"/>
      <c r="E750" s="142"/>
      <c r="F750" s="142"/>
      <c r="G750" s="142"/>
      <c r="H750" s="142"/>
      <c r="I750" s="142"/>
      <c r="J750" s="142"/>
      <c r="K750" s="142"/>
      <c r="L750" s="142"/>
      <c r="M750" s="142"/>
      <c r="N750" s="142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</row>
    <row r="751" spans="1:26" ht="19.5" customHeight="1" x14ac:dyDescent="0.2">
      <c r="A751" s="142"/>
      <c r="B751" s="142"/>
      <c r="C751" s="142"/>
      <c r="D751" s="142"/>
      <c r="E751" s="142"/>
      <c r="F751" s="142"/>
      <c r="G751" s="142"/>
      <c r="H751" s="142"/>
      <c r="I751" s="142"/>
      <c r="J751" s="142"/>
      <c r="K751" s="142"/>
      <c r="L751" s="142"/>
      <c r="M751" s="142"/>
      <c r="N751" s="142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</row>
    <row r="752" spans="1:26" ht="19.5" customHeight="1" x14ac:dyDescent="0.2">
      <c r="A752" s="142"/>
      <c r="B752" s="142"/>
      <c r="C752" s="142"/>
      <c r="D752" s="142"/>
      <c r="E752" s="142"/>
      <c r="F752" s="142"/>
      <c r="G752" s="142"/>
      <c r="H752" s="142"/>
      <c r="I752" s="142"/>
      <c r="J752" s="142"/>
      <c r="K752" s="142"/>
      <c r="L752" s="142"/>
      <c r="M752" s="142"/>
      <c r="N752" s="142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</row>
    <row r="753" spans="1:26" ht="19.5" customHeight="1" x14ac:dyDescent="0.2">
      <c r="A753" s="142"/>
      <c r="B753" s="142"/>
      <c r="C753" s="142"/>
      <c r="D753" s="142"/>
      <c r="E753" s="142"/>
      <c r="F753" s="142"/>
      <c r="G753" s="142"/>
      <c r="H753" s="142"/>
      <c r="I753" s="142"/>
      <c r="J753" s="142"/>
      <c r="K753" s="142"/>
      <c r="L753" s="142"/>
      <c r="M753" s="142"/>
      <c r="N753" s="142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</row>
    <row r="754" spans="1:26" ht="19.5" customHeight="1" x14ac:dyDescent="0.2">
      <c r="A754" s="142"/>
      <c r="B754" s="142"/>
      <c r="C754" s="142"/>
      <c r="D754" s="142"/>
      <c r="E754" s="142"/>
      <c r="F754" s="142"/>
      <c r="G754" s="142"/>
      <c r="H754" s="142"/>
      <c r="I754" s="142"/>
      <c r="J754" s="142"/>
      <c r="K754" s="142"/>
      <c r="L754" s="142"/>
      <c r="M754" s="142"/>
      <c r="N754" s="142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</row>
    <row r="755" spans="1:26" ht="19.5" customHeight="1" x14ac:dyDescent="0.2">
      <c r="A755" s="142"/>
      <c r="B755" s="142"/>
      <c r="C755" s="142"/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2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</row>
    <row r="756" spans="1:26" ht="19.5" customHeight="1" x14ac:dyDescent="0.2">
      <c r="A756" s="142"/>
      <c r="B756" s="142"/>
      <c r="C756" s="142"/>
      <c r="D756" s="142"/>
      <c r="E756" s="142"/>
      <c r="F756" s="142"/>
      <c r="G756" s="142"/>
      <c r="H756" s="142"/>
      <c r="I756" s="142"/>
      <c r="J756" s="142"/>
      <c r="K756" s="142"/>
      <c r="L756" s="142"/>
      <c r="M756" s="142"/>
      <c r="N756" s="142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</row>
    <row r="757" spans="1:26" ht="19.5" customHeight="1" x14ac:dyDescent="0.2">
      <c r="A757" s="142"/>
      <c r="B757" s="142"/>
      <c r="C757" s="142"/>
      <c r="D757" s="142"/>
      <c r="E757" s="142"/>
      <c r="F757" s="142"/>
      <c r="G757" s="142"/>
      <c r="H757" s="142"/>
      <c r="I757" s="142"/>
      <c r="J757" s="142"/>
      <c r="K757" s="142"/>
      <c r="L757" s="142"/>
      <c r="M757" s="142"/>
      <c r="N757" s="142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</row>
    <row r="758" spans="1:26" ht="19.5" customHeight="1" x14ac:dyDescent="0.2">
      <c r="A758" s="142"/>
      <c r="B758" s="142"/>
      <c r="C758" s="142"/>
      <c r="D758" s="142"/>
      <c r="E758" s="142"/>
      <c r="F758" s="142"/>
      <c r="G758" s="142"/>
      <c r="H758" s="142"/>
      <c r="I758" s="142"/>
      <c r="J758" s="142"/>
      <c r="K758" s="142"/>
      <c r="L758" s="142"/>
      <c r="M758" s="142"/>
      <c r="N758" s="142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</row>
    <row r="759" spans="1:26" ht="19.5" customHeight="1" x14ac:dyDescent="0.2">
      <c r="A759" s="142"/>
      <c r="B759" s="142"/>
      <c r="C759" s="142"/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2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</row>
    <row r="760" spans="1:26" ht="19.5" customHeight="1" x14ac:dyDescent="0.2">
      <c r="A760" s="142"/>
      <c r="B760" s="142"/>
      <c r="C760" s="142"/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2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</row>
    <row r="761" spans="1:26" ht="19.5" customHeight="1" x14ac:dyDescent="0.2">
      <c r="A761" s="142"/>
      <c r="B761" s="142"/>
      <c r="C761" s="142"/>
      <c r="D761" s="142"/>
      <c r="E761" s="142"/>
      <c r="F761" s="142"/>
      <c r="G761" s="142"/>
      <c r="H761" s="142"/>
      <c r="I761" s="142"/>
      <c r="J761" s="142"/>
      <c r="K761" s="142"/>
      <c r="L761" s="142"/>
      <c r="M761" s="142"/>
      <c r="N761" s="142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</row>
    <row r="762" spans="1:26" ht="19.5" customHeight="1" x14ac:dyDescent="0.2">
      <c r="A762" s="142"/>
      <c r="B762" s="142"/>
      <c r="C762" s="142"/>
      <c r="D762" s="142"/>
      <c r="E762" s="142"/>
      <c r="F762" s="142"/>
      <c r="G762" s="142"/>
      <c r="H762" s="142"/>
      <c r="I762" s="142"/>
      <c r="J762" s="142"/>
      <c r="K762" s="142"/>
      <c r="L762" s="142"/>
      <c r="M762" s="142"/>
      <c r="N762" s="142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</row>
    <row r="763" spans="1:26" ht="19.5" customHeight="1" x14ac:dyDescent="0.2">
      <c r="A763" s="142"/>
      <c r="B763" s="142"/>
      <c r="C763" s="142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2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</row>
    <row r="764" spans="1:26" ht="19.5" customHeight="1" x14ac:dyDescent="0.2">
      <c r="A764" s="142"/>
      <c r="B764" s="142"/>
      <c r="C764" s="142"/>
      <c r="D764" s="142"/>
      <c r="E764" s="142"/>
      <c r="F764" s="142"/>
      <c r="G764" s="142"/>
      <c r="H764" s="142"/>
      <c r="I764" s="142"/>
      <c r="J764" s="142"/>
      <c r="K764" s="142"/>
      <c r="L764" s="142"/>
      <c r="M764" s="142"/>
      <c r="N764" s="142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</row>
    <row r="765" spans="1:26" ht="19.5" customHeight="1" x14ac:dyDescent="0.2">
      <c r="A765" s="142"/>
      <c r="B765" s="142"/>
      <c r="C765" s="142"/>
      <c r="D765" s="142"/>
      <c r="E765" s="142"/>
      <c r="F765" s="142"/>
      <c r="G765" s="142"/>
      <c r="H765" s="142"/>
      <c r="I765" s="142"/>
      <c r="J765" s="142"/>
      <c r="K765" s="142"/>
      <c r="L765" s="142"/>
      <c r="M765" s="142"/>
      <c r="N765" s="142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</row>
    <row r="766" spans="1:26" ht="19.5" customHeight="1" x14ac:dyDescent="0.2">
      <c r="A766" s="142"/>
      <c r="B766" s="142"/>
      <c r="C766" s="142"/>
      <c r="D766" s="142"/>
      <c r="E766" s="142"/>
      <c r="F766" s="142"/>
      <c r="G766" s="142"/>
      <c r="H766" s="142"/>
      <c r="I766" s="142"/>
      <c r="J766" s="142"/>
      <c r="K766" s="142"/>
      <c r="L766" s="142"/>
      <c r="M766" s="142"/>
      <c r="N766" s="142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</row>
    <row r="767" spans="1:26" ht="19.5" customHeight="1" x14ac:dyDescent="0.2">
      <c r="A767" s="142"/>
      <c r="B767" s="142"/>
      <c r="C767" s="142"/>
      <c r="D767" s="142"/>
      <c r="E767" s="142"/>
      <c r="F767" s="142"/>
      <c r="G767" s="142"/>
      <c r="H767" s="142"/>
      <c r="I767" s="142"/>
      <c r="J767" s="142"/>
      <c r="K767" s="142"/>
      <c r="L767" s="142"/>
      <c r="M767" s="142"/>
      <c r="N767" s="142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</row>
    <row r="768" spans="1:26" ht="19.5" customHeight="1" x14ac:dyDescent="0.2">
      <c r="A768" s="142"/>
      <c r="B768" s="142"/>
      <c r="C768" s="142"/>
      <c r="D768" s="142"/>
      <c r="E768" s="142"/>
      <c r="F768" s="142"/>
      <c r="G768" s="142"/>
      <c r="H768" s="142"/>
      <c r="I768" s="142"/>
      <c r="J768" s="142"/>
      <c r="K768" s="142"/>
      <c r="L768" s="142"/>
      <c r="M768" s="142"/>
      <c r="N768" s="142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</row>
    <row r="769" spans="1:26" ht="19.5" customHeight="1" x14ac:dyDescent="0.2">
      <c r="A769" s="142"/>
      <c r="B769" s="142"/>
      <c r="C769" s="142"/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2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</row>
    <row r="770" spans="1:26" ht="19.5" customHeight="1" x14ac:dyDescent="0.2">
      <c r="A770" s="142"/>
      <c r="B770" s="142"/>
      <c r="C770" s="142"/>
      <c r="D770" s="142"/>
      <c r="E770" s="142"/>
      <c r="F770" s="142"/>
      <c r="G770" s="142"/>
      <c r="H770" s="142"/>
      <c r="I770" s="142"/>
      <c r="J770" s="142"/>
      <c r="K770" s="142"/>
      <c r="L770" s="142"/>
      <c r="M770" s="142"/>
      <c r="N770" s="142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</row>
    <row r="771" spans="1:26" ht="19.5" customHeight="1" x14ac:dyDescent="0.2">
      <c r="A771" s="142"/>
      <c r="B771" s="142"/>
      <c r="C771" s="142"/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2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</row>
    <row r="772" spans="1:26" ht="19.5" customHeight="1" x14ac:dyDescent="0.2">
      <c r="A772" s="142"/>
      <c r="B772" s="142"/>
      <c r="C772" s="142"/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2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</row>
    <row r="773" spans="1:26" ht="19.5" customHeight="1" x14ac:dyDescent="0.2">
      <c r="A773" s="142"/>
      <c r="B773" s="142"/>
      <c r="C773" s="142"/>
      <c r="D773" s="142"/>
      <c r="E773" s="142"/>
      <c r="F773" s="142"/>
      <c r="G773" s="142"/>
      <c r="H773" s="142"/>
      <c r="I773" s="142"/>
      <c r="J773" s="142"/>
      <c r="K773" s="142"/>
      <c r="L773" s="142"/>
      <c r="M773" s="142"/>
      <c r="N773" s="142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</row>
    <row r="774" spans="1:26" ht="19.5" customHeight="1" x14ac:dyDescent="0.2">
      <c r="A774" s="142"/>
      <c r="B774" s="142"/>
      <c r="C774" s="142"/>
      <c r="D774" s="142"/>
      <c r="E774" s="142"/>
      <c r="F774" s="142"/>
      <c r="G774" s="142"/>
      <c r="H774" s="142"/>
      <c r="I774" s="142"/>
      <c r="J774" s="142"/>
      <c r="K774" s="142"/>
      <c r="L774" s="142"/>
      <c r="M774" s="142"/>
      <c r="N774" s="142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</row>
    <row r="775" spans="1:26" ht="19.5" customHeight="1" x14ac:dyDescent="0.2">
      <c r="A775" s="142"/>
      <c r="B775" s="142"/>
      <c r="C775" s="142"/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2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</row>
    <row r="776" spans="1:26" ht="19.5" customHeight="1" x14ac:dyDescent="0.2">
      <c r="A776" s="142"/>
      <c r="B776" s="142"/>
      <c r="C776" s="142"/>
      <c r="D776" s="142"/>
      <c r="E776" s="142"/>
      <c r="F776" s="142"/>
      <c r="G776" s="142"/>
      <c r="H776" s="142"/>
      <c r="I776" s="142"/>
      <c r="J776" s="142"/>
      <c r="K776" s="142"/>
      <c r="L776" s="142"/>
      <c r="M776" s="142"/>
      <c r="N776" s="142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</row>
    <row r="777" spans="1:26" ht="19.5" customHeight="1" x14ac:dyDescent="0.2">
      <c r="A777" s="142"/>
      <c r="B777" s="142"/>
      <c r="C777" s="142"/>
      <c r="D777" s="142"/>
      <c r="E777" s="142"/>
      <c r="F777" s="142"/>
      <c r="G777" s="142"/>
      <c r="H777" s="142"/>
      <c r="I777" s="142"/>
      <c r="J777" s="142"/>
      <c r="K777" s="142"/>
      <c r="L777" s="142"/>
      <c r="M777" s="142"/>
      <c r="N777" s="142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</row>
    <row r="778" spans="1:26" ht="19.5" customHeight="1" x14ac:dyDescent="0.2">
      <c r="A778" s="142"/>
      <c r="B778" s="142"/>
      <c r="C778" s="142"/>
      <c r="D778" s="142"/>
      <c r="E778" s="142"/>
      <c r="F778" s="142"/>
      <c r="G778" s="142"/>
      <c r="H778" s="142"/>
      <c r="I778" s="142"/>
      <c r="J778" s="142"/>
      <c r="K778" s="142"/>
      <c r="L778" s="142"/>
      <c r="M778" s="142"/>
      <c r="N778" s="142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</row>
    <row r="779" spans="1:26" ht="19.5" customHeight="1" x14ac:dyDescent="0.2">
      <c r="A779" s="142"/>
      <c r="B779" s="142"/>
      <c r="C779" s="142"/>
      <c r="D779" s="142"/>
      <c r="E779" s="142"/>
      <c r="F779" s="142"/>
      <c r="G779" s="142"/>
      <c r="H779" s="142"/>
      <c r="I779" s="142"/>
      <c r="J779" s="142"/>
      <c r="K779" s="142"/>
      <c r="L779" s="142"/>
      <c r="M779" s="142"/>
      <c r="N779" s="142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</row>
    <row r="780" spans="1:26" ht="19.5" customHeight="1" x14ac:dyDescent="0.2">
      <c r="A780" s="142"/>
      <c r="B780" s="142"/>
      <c r="C780" s="142"/>
      <c r="D780" s="142"/>
      <c r="E780" s="142"/>
      <c r="F780" s="142"/>
      <c r="G780" s="142"/>
      <c r="H780" s="142"/>
      <c r="I780" s="142"/>
      <c r="J780" s="142"/>
      <c r="K780" s="142"/>
      <c r="L780" s="142"/>
      <c r="M780" s="142"/>
      <c r="N780" s="142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</row>
    <row r="781" spans="1:26" ht="19.5" customHeight="1" x14ac:dyDescent="0.2">
      <c r="A781" s="142"/>
      <c r="B781" s="142"/>
      <c r="C781" s="142"/>
      <c r="D781" s="142"/>
      <c r="E781" s="142"/>
      <c r="F781" s="142"/>
      <c r="G781" s="142"/>
      <c r="H781" s="142"/>
      <c r="I781" s="142"/>
      <c r="J781" s="142"/>
      <c r="K781" s="142"/>
      <c r="L781" s="142"/>
      <c r="M781" s="142"/>
      <c r="N781" s="142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</row>
    <row r="782" spans="1:26" ht="19.5" customHeight="1" x14ac:dyDescent="0.2">
      <c r="A782" s="142"/>
      <c r="B782" s="142"/>
      <c r="C782" s="142"/>
      <c r="D782" s="142"/>
      <c r="E782" s="142"/>
      <c r="F782" s="142"/>
      <c r="G782" s="142"/>
      <c r="H782" s="142"/>
      <c r="I782" s="142"/>
      <c r="J782" s="142"/>
      <c r="K782" s="142"/>
      <c r="L782" s="142"/>
      <c r="M782" s="142"/>
      <c r="N782" s="142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</row>
    <row r="783" spans="1:26" ht="19.5" customHeight="1" x14ac:dyDescent="0.2">
      <c r="A783" s="142"/>
      <c r="B783" s="142"/>
      <c r="C783" s="142"/>
      <c r="D783" s="142"/>
      <c r="E783" s="142"/>
      <c r="F783" s="142"/>
      <c r="G783" s="142"/>
      <c r="H783" s="142"/>
      <c r="I783" s="142"/>
      <c r="J783" s="142"/>
      <c r="K783" s="142"/>
      <c r="L783" s="142"/>
      <c r="M783" s="142"/>
      <c r="N783" s="142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</row>
    <row r="784" spans="1:26" ht="19.5" customHeight="1" x14ac:dyDescent="0.2">
      <c r="A784" s="142"/>
      <c r="B784" s="142"/>
      <c r="C784" s="142"/>
      <c r="D784" s="142"/>
      <c r="E784" s="142"/>
      <c r="F784" s="142"/>
      <c r="G784" s="142"/>
      <c r="H784" s="142"/>
      <c r="I784" s="142"/>
      <c r="J784" s="142"/>
      <c r="K784" s="142"/>
      <c r="L784" s="142"/>
      <c r="M784" s="142"/>
      <c r="N784" s="142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</row>
    <row r="785" spans="1:26" ht="19.5" customHeight="1" x14ac:dyDescent="0.2">
      <c r="A785" s="142"/>
      <c r="B785" s="142"/>
      <c r="C785" s="142"/>
      <c r="D785" s="142"/>
      <c r="E785" s="142"/>
      <c r="F785" s="142"/>
      <c r="G785" s="142"/>
      <c r="H785" s="142"/>
      <c r="I785" s="142"/>
      <c r="J785" s="142"/>
      <c r="K785" s="142"/>
      <c r="L785" s="142"/>
      <c r="M785" s="142"/>
      <c r="N785" s="142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</row>
    <row r="786" spans="1:26" ht="19.5" customHeight="1" x14ac:dyDescent="0.2">
      <c r="A786" s="142"/>
      <c r="B786" s="142"/>
      <c r="C786" s="142"/>
      <c r="D786" s="142"/>
      <c r="E786" s="142"/>
      <c r="F786" s="142"/>
      <c r="G786" s="142"/>
      <c r="H786" s="142"/>
      <c r="I786" s="142"/>
      <c r="J786" s="142"/>
      <c r="K786" s="142"/>
      <c r="L786" s="142"/>
      <c r="M786" s="142"/>
      <c r="N786" s="142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</row>
    <row r="787" spans="1:26" ht="19.5" customHeight="1" x14ac:dyDescent="0.2">
      <c r="A787" s="142"/>
      <c r="B787" s="142"/>
      <c r="C787" s="142"/>
      <c r="D787" s="142"/>
      <c r="E787" s="142"/>
      <c r="F787" s="142"/>
      <c r="G787" s="142"/>
      <c r="H787" s="142"/>
      <c r="I787" s="142"/>
      <c r="J787" s="142"/>
      <c r="K787" s="142"/>
      <c r="L787" s="142"/>
      <c r="M787" s="142"/>
      <c r="N787" s="142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</row>
    <row r="788" spans="1:26" ht="19.5" customHeight="1" x14ac:dyDescent="0.2">
      <c r="A788" s="142"/>
      <c r="B788" s="142"/>
      <c r="C788" s="142"/>
      <c r="D788" s="142"/>
      <c r="E788" s="142"/>
      <c r="F788" s="142"/>
      <c r="G788" s="142"/>
      <c r="H788" s="142"/>
      <c r="I788" s="142"/>
      <c r="J788" s="142"/>
      <c r="K788" s="142"/>
      <c r="L788" s="142"/>
      <c r="M788" s="142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</row>
    <row r="789" spans="1:26" ht="19.5" customHeight="1" x14ac:dyDescent="0.2">
      <c r="A789" s="142"/>
      <c r="B789" s="142"/>
      <c r="C789" s="142"/>
      <c r="D789" s="142"/>
      <c r="E789" s="142"/>
      <c r="F789" s="142"/>
      <c r="G789" s="142"/>
      <c r="H789" s="142"/>
      <c r="I789" s="142"/>
      <c r="J789" s="142"/>
      <c r="K789" s="142"/>
      <c r="L789" s="142"/>
      <c r="M789" s="142"/>
      <c r="N789" s="142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</row>
    <row r="790" spans="1:26" ht="19.5" customHeight="1" x14ac:dyDescent="0.2">
      <c r="A790" s="142"/>
      <c r="B790" s="142"/>
      <c r="C790" s="142"/>
      <c r="D790" s="142"/>
      <c r="E790" s="142"/>
      <c r="F790" s="142"/>
      <c r="G790" s="142"/>
      <c r="H790" s="142"/>
      <c r="I790" s="142"/>
      <c r="J790" s="142"/>
      <c r="K790" s="142"/>
      <c r="L790" s="142"/>
      <c r="M790" s="142"/>
      <c r="N790" s="142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</row>
    <row r="791" spans="1:26" ht="19.5" customHeight="1" x14ac:dyDescent="0.2">
      <c r="A791" s="142"/>
      <c r="B791" s="142"/>
      <c r="C791" s="142"/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2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</row>
    <row r="792" spans="1:26" ht="19.5" customHeight="1" x14ac:dyDescent="0.2">
      <c r="A792" s="142"/>
      <c r="B792" s="142"/>
      <c r="C792" s="142"/>
      <c r="D792" s="142"/>
      <c r="E792" s="142"/>
      <c r="F792" s="142"/>
      <c r="G792" s="142"/>
      <c r="H792" s="142"/>
      <c r="I792" s="142"/>
      <c r="J792" s="142"/>
      <c r="K792" s="142"/>
      <c r="L792" s="142"/>
      <c r="M792" s="142"/>
      <c r="N792" s="142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</row>
    <row r="793" spans="1:26" ht="19.5" customHeight="1" x14ac:dyDescent="0.2">
      <c r="A793" s="142"/>
      <c r="B793" s="142"/>
      <c r="C793" s="142"/>
      <c r="D793" s="142"/>
      <c r="E793" s="142"/>
      <c r="F793" s="142"/>
      <c r="G793" s="142"/>
      <c r="H793" s="142"/>
      <c r="I793" s="142"/>
      <c r="J793" s="142"/>
      <c r="K793" s="142"/>
      <c r="L793" s="142"/>
      <c r="M793" s="142"/>
      <c r="N793" s="142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</row>
    <row r="794" spans="1:26" ht="19.5" customHeight="1" x14ac:dyDescent="0.2">
      <c r="A794" s="142"/>
      <c r="B794" s="142"/>
      <c r="C794" s="142"/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2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</row>
    <row r="795" spans="1:26" ht="19.5" customHeight="1" x14ac:dyDescent="0.2">
      <c r="A795" s="142"/>
      <c r="B795" s="142"/>
      <c r="C795" s="142"/>
      <c r="D795" s="142"/>
      <c r="E795" s="142"/>
      <c r="F795" s="142"/>
      <c r="G795" s="142"/>
      <c r="H795" s="142"/>
      <c r="I795" s="142"/>
      <c r="J795" s="142"/>
      <c r="K795" s="142"/>
      <c r="L795" s="142"/>
      <c r="M795" s="142"/>
      <c r="N795" s="142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</row>
    <row r="796" spans="1:26" ht="19.5" customHeight="1" x14ac:dyDescent="0.2">
      <c r="A796" s="142"/>
      <c r="B796" s="142"/>
      <c r="C796" s="142"/>
      <c r="D796" s="142"/>
      <c r="E796" s="142"/>
      <c r="F796" s="142"/>
      <c r="G796" s="142"/>
      <c r="H796" s="142"/>
      <c r="I796" s="142"/>
      <c r="J796" s="142"/>
      <c r="K796" s="142"/>
      <c r="L796" s="142"/>
      <c r="M796" s="142"/>
      <c r="N796" s="142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</row>
    <row r="797" spans="1:26" ht="19.5" customHeight="1" x14ac:dyDescent="0.2">
      <c r="A797" s="142"/>
      <c r="B797" s="142"/>
      <c r="C797" s="142"/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42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</row>
    <row r="798" spans="1:26" ht="19.5" customHeight="1" x14ac:dyDescent="0.2">
      <c r="A798" s="142"/>
      <c r="B798" s="142"/>
      <c r="C798" s="142"/>
      <c r="D798" s="142"/>
      <c r="E798" s="142"/>
      <c r="F798" s="142"/>
      <c r="G798" s="142"/>
      <c r="H798" s="142"/>
      <c r="I798" s="142"/>
      <c r="J798" s="142"/>
      <c r="K798" s="142"/>
      <c r="L798" s="142"/>
      <c r="M798" s="142"/>
      <c r="N798" s="142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</row>
    <row r="799" spans="1:26" ht="19.5" customHeight="1" x14ac:dyDescent="0.2">
      <c r="A799" s="142"/>
      <c r="B799" s="142"/>
      <c r="C799" s="142"/>
      <c r="D799" s="142"/>
      <c r="E799" s="142"/>
      <c r="F799" s="142"/>
      <c r="G799" s="142"/>
      <c r="H799" s="142"/>
      <c r="I799" s="142"/>
      <c r="J799" s="142"/>
      <c r="K799" s="142"/>
      <c r="L799" s="142"/>
      <c r="M799" s="142"/>
      <c r="N799" s="142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</row>
    <row r="800" spans="1:26" ht="19.5" customHeight="1" x14ac:dyDescent="0.2">
      <c r="A800" s="142"/>
      <c r="B800" s="142"/>
      <c r="C800" s="142"/>
      <c r="D800" s="142"/>
      <c r="E800" s="142"/>
      <c r="F800" s="142"/>
      <c r="G800" s="142"/>
      <c r="H800" s="142"/>
      <c r="I800" s="142"/>
      <c r="J800" s="142"/>
      <c r="K800" s="142"/>
      <c r="L800" s="142"/>
      <c r="M800" s="142"/>
      <c r="N800" s="142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</row>
    <row r="801" spans="1:26" ht="19.5" customHeight="1" x14ac:dyDescent="0.2">
      <c r="A801" s="142"/>
      <c r="B801" s="142"/>
      <c r="C801" s="142"/>
      <c r="D801" s="142"/>
      <c r="E801" s="142"/>
      <c r="F801" s="142"/>
      <c r="G801" s="142"/>
      <c r="H801" s="142"/>
      <c r="I801" s="142"/>
      <c r="J801" s="142"/>
      <c r="K801" s="142"/>
      <c r="L801" s="142"/>
      <c r="M801" s="142"/>
      <c r="N801" s="142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</row>
    <row r="802" spans="1:26" ht="19.5" customHeight="1" x14ac:dyDescent="0.2">
      <c r="A802" s="142"/>
      <c r="B802" s="142"/>
      <c r="C802" s="142"/>
      <c r="D802" s="142"/>
      <c r="E802" s="142"/>
      <c r="F802" s="142"/>
      <c r="G802" s="142"/>
      <c r="H802" s="142"/>
      <c r="I802" s="142"/>
      <c r="J802" s="142"/>
      <c r="K802" s="142"/>
      <c r="L802" s="142"/>
      <c r="M802" s="142"/>
      <c r="N802" s="142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</row>
    <row r="803" spans="1:26" ht="19.5" customHeight="1" x14ac:dyDescent="0.2">
      <c r="A803" s="142"/>
      <c r="B803" s="142"/>
      <c r="C803" s="142"/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2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</row>
    <row r="804" spans="1:26" ht="19.5" customHeight="1" x14ac:dyDescent="0.2">
      <c r="A804" s="142"/>
      <c r="B804" s="142"/>
      <c r="C804" s="142"/>
      <c r="D804" s="142"/>
      <c r="E804" s="142"/>
      <c r="F804" s="142"/>
      <c r="G804" s="142"/>
      <c r="H804" s="142"/>
      <c r="I804" s="142"/>
      <c r="J804" s="142"/>
      <c r="K804" s="142"/>
      <c r="L804" s="142"/>
      <c r="M804" s="142"/>
      <c r="N804" s="142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</row>
    <row r="805" spans="1:26" ht="19.5" customHeight="1" x14ac:dyDescent="0.2">
      <c r="A805" s="142"/>
      <c r="B805" s="142"/>
      <c r="C805" s="142"/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2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2"/>
    </row>
    <row r="806" spans="1:26" ht="19.5" customHeight="1" x14ac:dyDescent="0.2">
      <c r="A806" s="142"/>
      <c r="B806" s="142"/>
      <c r="C806" s="142"/>
      <c r="D806" s="142"/>
      <c r="E806" s="142"/>
      <c r="F806" s="142"/>
      <c r="G806" s="142"/>
      <c r="H806" s="142"/>
      <c r="I806" s="142"/>
      <c r="J806" s="142"/>
      <c r="K806" s="142"/>
      <c r="L806" s="142"/>
      <c r="M806" s="142"/>
      <c r="N806" s="142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</row>
    <row r="807" spans="1:26" ht="19.5" customHeight="1" x14ac:dyDescent="0.2">
      <c r="A807" s="142"/>
      <c r="B807" s="142"/>
      <c r="C807" s="142"/>
      <c r="D807" s="142"/>
      <c r="E807" s="142"/>
      <c r="F807" s="142"/>
      <c r="G807" s="142"/>
      <c r="H807" s="142"/>
      <c r="I807" s="142"/>
      <c r="J807" s="142"/>
      <c r="K807" s="142"/>
      <c r="L807" s="142"/>
      <c r="M807" s="142"/>
      <c r="N807" s="142"/>
      <c r="O807" s="142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2"/>
    </row>
    <row r="808" spans="1:26" ht="19.5" customHeight="1" x14ac:dyDescent="0.2">
      <c r="A808" s="142"/>
      <c r="B808" s="142"/>
      <c r="C808" s="142"/>
      <c r="D808" s="142"/>
      <c r="E808" s="142"/>
      <c r="F808" s="142"/>
      <c r="G808" s="142"/>
      <c r="H808" s="142"/>
      <c r="I808" s="142"/>
      <c r="J808" s="142"/>
      <c r="K808" s="142"/>
      <c r="L808" s="142"/>
      <c r="M808" s="142"/>
      <c r="N808" s="142"/>
      <c r="O808" s="142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2"/>
    </row>
    <row r="809" spans="1:26" ht="19.5" customHeight="1" x14ac:dyDescent="0.2">
      <c r="A809" s="142"/>
      <c r="B809" s="142"/>
      <c r="C809" s="142"/>
      <c r="D809" s="142"/>
      <c r="E809" s="142"/>
      <c r="F809" s="142"/>
      <c r="G809" s="142"/>
      <c r="H809" s="142"/>
      <c r="I809" s="142"/>
      <c r="J809" s="142"/>
      <c r="K809" s="142"/>
      <c r="L809" s="142"/>
      <c r="M809" s="142"/>
      <c r="N809" s="142"/>
      <c r="O809" s="142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2"/>
    </row>
    <row r="810" spans="1:26" ht="19.5" customHeight="1" x14ac:dyDescent="0.2">
      <c r="A810" s="142"/>
      <c r="B810" s="142"/>
      <c r="C810" s="142"/>
      <c r="D810" s="142"/>
      <c r="E810" s="142"/>
      <c r="F810" s="142"/>
      <c r="G810" s="142"/>
      <c r="H810" s="142"/>
      <c r="I810" s="142"/>
      <c r="J810" s="142"/>
      <c r="K810" s="142"/>
      <c r="L810" s="142"/>
      <c r="M810" s="142"/>
      <c r="N810" s="142"/>
      <c r="O810" s="142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2"/>
    </row>
    <row r="811" spans="1:26" ht="19.5" customHeight="1" x14ac:dyDescent="0.2">
      <c r="A811" s="142"/>
      <c r="B811" s="142"/>
      <c r="C811" s="142"/>
      <c r="D811" s="142"/>
      <c r="E811" s="142"/>
      <c r="F811" s="142"/>
      <c r="G811" s="142"/>
      <c r="H811" s="142"/>
      <c r="I811" s="142"/>
      <c r="J811" s="142"/>
      <c r="K811" s="142"/>
      <c r="L811" s="142"/>
      <c r="M811" s="142"/>
      <c r="N811" s="142"/>
      <c r="O811" s="142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2"/>
    </row>
    <row r="812" spans="1:26" ht="19.5" customHeight="1" x14ac:dyDescent="0.2">
      <c r="A812" s="142"/>
      <c r="B812" s="142"/>
      <c r="C812" s="142"/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2"/>
      <c r="O812" s="142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2"/>
    </row>
    <row r="813" spans="1:26" ht="19.5" customHeight="1" x14ac:dyDescent="0.2">
      <c r="A813" s="142"/>
      <c r="B813" s="142"/>
      <c r="C813" s="142"/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2"/>
      <c r="O813" s="142"/>
      <c r="P813" s="142"/>
      <c r="Q813" s="142"/>
      <c r="R813" s="142"/>
      <c r="S813" s="142"/>
      <c r="T813" s="142"/>
      <c r="U813" s="142"/>
      <c r="V813" s="142"/>
      <c r="W813" s="142"/>
      <c r="X813" s="142"/>
      <c r="Y813" s="142"/>
      <c r="Z813" s="142"/>
    </row>
    <row r="814" spans="1:26" ht="19.5" customHeight="1" x14ac:dyDescent="0.2">
      <c r="A814" s="142"/>
      <c r="B814" s="142"/>
      <c r="C814" s="142"/>
      <c r="D814" s="142"/>
      <c r="E814" s="142"/>
      <c r="F814" s="142"/>
      <c r="G814" s="142"/>
      <c r="H814" s="142"/>
      <c r="I814" s="142"/>
      <c r="J814" s="142"/>
      <c r="K814" s="142"/>
      <c r="L814" s="142"/>
      <c r="M814" s="142"/>
      <c r="N814" s="142"/>
      <c r="O814" s="142"/>
      <c r="P814" s="142"/>
      <c r="Q814" s="142"/>
      <c r="R814" s="142"/>
      <c r="S814" s="142"/>
      <c r="T814" s="142"/>
      <c r="U814" s="142"/>
      <c r="V814" s="142"/>
      <c r="W814" s="142"/>
      <c r="X814" s="142"/>
      <c r="Y814" s="142"/>
      <c r="Z814" s="142"/>
    </row>
    <row r="815" spans="1:26" ht="19.5" customHeight="1" x14ac:dyDescent="0.2">
      <c r="A815" s="142"/>
      <c r="B815" s="142"/>
      <c r="C815" s="142"/>
      <c r="D815" s="142"/>
      <c r="E815" s="142"/>
      <c r="F815" s="142"/>
      <c r="G815" s="142"/>
      <c r="H815" s="142"/>
      <c r="I815" s="142"/>
      <c r="J815" s="142"/>
      <c r="K815" s="142"/>
      <c r="L815" s="142"/>
      <c r="M815" s="142"/>
      <c r="N815" s="142"/>
      <c r="O815" s="142"/>
      <c r="P815" s="142"/>
      <c r="Q815" s="142"/>
      <c r="R815" s="142"/>
      <c r="S815" s="142"/>
      <c r="T815" s="142"/>
      <c r="U815" s="142"/>
      <c r="V815" s="142"/>
      <c r="W815" s="142"/>
      <c r="X815" s="142"/>
      <c r="Y815" s="142"/>
      <c r="Z815" s="142"/>
    </row>
    <row r="816" spans="1:26" ht="19.5" customHeight="1" x14ac:dyDescent="0.2">
      <c r="A816" s="142"/>
      <c r="B816" s="142"/>
      <c r="C816" s="142"/>
      <c r="D816" s="142"/>
      <c r="E816" s="142"/>
      <c r="F816" s="142"/>
      <c r="G816" s="142"/>
      <c r="H816" s="142"/>
      <c r="I816" s="142"/>
      <c r="J816" s="142"/>
      <c r="K816" s="142"/>
      <c r="L816" s="142"/>
      <c r="M816" s="142"/>
      <c r="N816" s="142"/>
      <c r="O816" s="142"/>
      <c r="P816" s="142"/>
      <c r="Q816" s="142"/>
      <c r="R816" s="142"/>
      <c r="S816" s="142"/>
      <c r="T816" s="142"/>
      <c r="U816" s="142"/>
      <c r="V816" s="142"/>
      <c r="W816" s="142"/>
      <c r="X816" s="142"/>
      <c r="Y816" s="142"/>
      <c r="Z816" s="142"/>
    </row>
    <row r="817" spans="1:26" ht="19.5" customHeight="1" x14ac:dyDescent="0.2">
      <c r="A817" s="142"/>
      <c r="B817" s="142"/>
      <c r="C817" s="142"/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2"/>
      <c r="O817" s="142"/>
      <c r="P817" s="142"/>
      <c r="Q817" s="142"/>
      <c r="R817" s="142"/>
      <c r="S817" s="142"/>
      <c r="T817" s="142"/>
      <c r="U817" s="142"/>
      <c r="V817" s="142"/>
      <c r="W817" s="142"/>
      <c r="X817" s="142"/>
      <c r="Y817" s="142"/>
      <c r="Z817" s="142"/>
    </row>
    <row r="818" spans="1:26" ht="19.5" customHeight="1" x14ac:dyDescent="0.2">
      <c r="A818" s="142"/>
      <c r="B818" s="142"/>
      <c r="C818" s="142"/>
      <c r="D818" s="142"/>
      <c r="E818" s="142"/>
      <c r="F818" s="142"/>
      <c r="G818" s="142"/>
      <c r="H818" s="142"/>
      <c r="I818" s="142"/>
      <c r="J818" s="142"/>
      <c r="K818" s="142"/>
      <c r="L818" s="142"/>
      <c r="M818" s="142"/>
      <c r="N818" s="142"/>
      <c r="O818" s="142"/>
      <c r="P818" s="142"/>
      <c r="Q818" s="142"/>
      <c r="R818" s="142"/>
      <c r="S818" s="142"/>
      <c r="T818" s="142"/>
      <c r="U818" s="142"/>
      <c r="V818" s="142"/>
      <c r="W818" s="142"/>
      <c r="X818" s="142"/>
      <c r="Y818" s="142"/>
      <c r="Z818" s="142"/>
    </row>
    <row r="819" spans="1:26" ht="19.5" customHeight="1" x14ac:dyDescent="0.2">
      <c r="A819" s="142"/>
      <c r="B819" s="142"/>
      <c r="C819" s="142"/>
      <c r="D819" s="142"/>
      <c r="E819" s="142"/>
      <c r="F819" s="142"/>
      <c r="G819" s="142"/>
      <c r="H819" s="142"/>
      <c r="I819" s="142"/>
      <c r="J819" s="142"/>
      <c r="K819" s="142"/>
      <c r="L819" s="142"/>
      <c r="M819" s="142"/>
      <c r="N819" s="142"/>
      <c r="O819" s="142"/>
      <c r="P819" s="142"/>
      <c r="Q819" s="142"/>
      <c r="R819" s="142"/>
      <c r="S819" s="142"/>
      <c r="T819" s="142"/>
      <c r="U819" s="142"/>
      <c r="V819" s="142"/>
      <c r="W819" s="142"/>
      <c r="X819" s="142"/>
      <c r="Y819" s="142"/>
      <c r="Z819" s="142"/>
    </row>
    <row r="820" spans="1:26" ht="19.5" customHeight="1" x14ac:dyDescent="0.2">
      <c r="A820" s="142"/>
      <c r="B820" s="142"/>
      <c r="C820" s="142"/>
      <c r="D820" s="142"/>
      <c r="E820" s="142"/>
      <c r="F820" s="142"/>
      <c r="G820" s="142"/>
      <c r="H820" s="142"/>
      <c r="I820" s="142"/>
      <c r="J820" s="142"/>
      <c r="K820" s="142"/>
      <c r="L820" s="142"/>
      <c r="M820" s="142"/>
      <c r="N820" s="142"/>
      <c r="O820" s="142"/>
      <c r="P820" s="142"/>
      <c r="Q820" s="142"/>
      <c r="R820" s="142"/>
      <c r="S820" s="142"/>
      <c r="T820" s="142"/>
      <c r="U820" s="142"/>
      <c r="V820" s="142"/>
      <c r="W820" s="142"/>
      <c r="X820" s="142"/>
      <c r="Y820" s="142"/>
      <c r="Z820" s="142"/>
    </row>
    <row r="821" spans="1:26" ht="19.5" customHeight="1" x14ac:dyDescent="0.2">
      <c r="A821" s="142"/>
      <c r="B821" s="142"/>
      <c r="C821" s="142"/>
      <c r="D821" s="142"/>
      <c r="E821" s="142"/>
      <c r="F821" s="142"/>
      <c r="G821" s="142"/>
      <c r="H821" s="142"/>
      <c r="I821" s="142"/>
      <c r="J821" s="142"/>
      <c r="K821" s="142"/>
      <c r="L821" s="142"/>
      <c r="M821" s="142"/>
      <c r="N821" s="142"/>
      <c r="O821" s="142"/>
      <c r="P821" s="142"/>
      <c r="Q821" s="142"/>
      <c r="R821" s="142"/>
      <c r="S821" s="142"/>
      <c r="T821" s="142"/>
      <c r="U821" s="142"/>
      <c r="V821" s="142"/>
      <c r="W821" s="142"/>
      <c r="X821" s="142"/>
      <c r="Y821" s="142"/>
      <c r="Z821" s="142"/>
    </row>
    <row r="822" spans="1:26" ht="19.5" customHeight="1" x14ac:dyDescent="0.2">
      <c r="A822" s="142"/>
      <c r="B822" s="142"/>
      <c r="C822" s="142"/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2"/>
      <c r="O822" s="142"/>
      <c r="P822" s="142"/>
      <c r="Q822" s="142"/>
      <c r="R822" s="142"/>
      <c r="S822" s="142"/>
      <c r="T822" s="142"/>
      <c r="U822" s="142"/>
      <c r="V822" s="142"/>
      <c r="W822" s="142"/>
      <c r="X822" s="142"/>
      <c r="Y822" s="142"/>
      <c r="Z822" s="142"/>
    </row>
    <row r="823" spans="1:26" ht="19.5" customHeight="1" x14ac:dyDescent="0.2">
      <c r="A823" s="142"/>
      <c r="B823" s="142"/>
      <c r="C823" s="142"/>
      <c r="D823" s="142"/>
      <c r="E823" s="142"/>
      <c r="F823" s="142"/>
      <c r="G823" s="142"/>
      <c r="H823" s="142"/>
      <c r="I823" s="142"/>
      <c r="J823" s="142"/>
      <c r="K823" s="142"/>
      <c r="L823" s="142"/>
      <c r="M823" s="142"/>
      <c r="N823" s="142"/>
      <c r="O823" s="142"/>
      <c r="P823" s="142"/>
      <c r="Q823" s="142"/>
      <c r="R823" s="142"/>
      <c r="S823" s="142"/>
      <c r="T823" s="142"/>
      <c r="U823" s="142"/>
      <c r="V823" s="142"/>
      <c r="W823" s="142"/>
      <c r="X823" s="142"/>
      <c r="Y823" s="142"/>
      <c r="Z823" s="142"/>
    </row>
    <row r="824" spans="1:26" ht="19.5" customHeight="1" x14ac:dyDescent="0.2">
      <c r="A824" s="142"/>
      <c r="B824" s="142"/>
      <c r="C824" s="142"/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2"/>
      <c r="O824" s="142"/>
      <c r="P824" s="142"/>
      <c r="Q824" s="142"/>
      <c r="R824" s="142"/>
      <c r="S824" s="142"/>
      <c r="T824" s="142"/>
      <c r="U824" s="142"/>
      <c r="V824" s="142"/>
      <c r="W824" s="142"/>
      <c r="X824" s="142"/>
      <c r="Y824" s="142"/>
      <c r="Z824" s="142"/>
    </row>
    <row r="825" spans="1:26" ht="19.5" customHeight="1" x14ac:dyDescent="0.2">
      <c r="A825" s="142"/>
      <c r="B825" s="142"/>
      <c r="C825" s="142"/>
      <c r="D825" s="142"/>
      <c r="E825" s="142"/>
      <c r="F825" s="142"/>
      <c r="G825" s="142"/>
      <c r="H825" s="142"/>
      <c r="I825" s="142"/>
      <c r="J825" s="142"/>
      <c r="K825" s="142"/>
      <c r="L825" s="142"/>
      <c r="M825" s="142"/>
      <c r="N825" s="142"/>
      <c r="O825" s="142"/>
      <c r="P825" s="142"/>
      <c r="Q825" s="142"/>
      <c r="R825" s="142"/>
      <c r="S825" s="142"/>
      <c r="T825" s="142"/>
      <c r="U825" s="142"/>
      <c r="V825" s="142"/>
      <c r="W825" s="142"/>
      <c r="X825" s="142"/>
      <c r="Y825" s="142"/>
      <c r="Z825" s="142"/>
    </row>
    <row r="826" spans="1:26" ht="19.5" customHeight="1" x14ac:dyDescent="0.2">
      <c r="A826" s="142"/>
      <c r="B826" s="142"/>
      <c r="C826" s="142"/>
      <c r="D826" s="142"/>
      <c r="E826" s="142"/>
      <c r="F826" s="142"/>
      <c r="G826" s="142"/>
      <c r="H826" s="142"/>
      <c r="I826" s="142"/>
      <c r="J826" s="142"/>
      <c r="K826" s="142"/>
      <c r="L826" s="142"/>
      <c r="M826" s="142"/>
      <c r="N826" s="142"/>
      <c r="O826" s="142"/>
      <c r="P826" s="142"/>
      <c r="Q826" s="142"/>
      <c r="R826" s="142"/>
      <c r="S826" s="142"/>
      <c r="T826" s="142"/>
      <c r="U826" s="142"/>
      <c r="V826" s="142"/>
      <c r="W826" s="142"/>
      <c r="X826" s="142"/>
      <c r="Y826" s="142"/>
      <c r="Z826" s="142"/>
    </row>
    <row r="827" spans="1:26" ht="19.5" customHeight="1" x14ac:dyDescent="0.2">
      <c r="A827" s="142"/>
      <c r="B827" s="142"/>
      <c r="C827" s="142"/>
      <c r="D827" s="142"/>
      <c r="E827" s="142"/>
      <c r="F827" s="142"/>
      <c r="G827" s="142"/>
      <c r="H827" s="142"/>
      <c r="I827" s="142"/>
      <c r="J827" s="142"/>
      <c r="K827" s="142"/>
      <c r="L827" s="142"/>
      <c r="M827" s="142"/>
      <c r="N827" s="142"/>
      <c r="O827" s="142"/>
      <c r="P827" s="142"/>
      <c r="Q827" s="142"/>
      <c r="R827" s="142"/>
      <c r="S827" s="142"/>
      <c r="T827" s="142"/>
      <c r="U827" s="142"/>
      <c r="V827" s="142"/>
      <c r="W827" s="142"/>
      <c r="X827" s="142"/>
      <c r="Y827" s="142"/>
      <c r="Z827" s="142"/>
    </row>
    <row r="828" spans="1:26" ht="19.5" customHeight="1" x14ac:dyDescent="0.2">
      <c r="A828" s="142"/>
      <c r="B828" s="142"/>
      <c r="C828" s="142"/>
      <c r="D828" s="142"/>
      <c r="E828" s="142"/>
      <c r="F828" s="142"/>
      <c r="G828" s="142"/>
      <c r="H828" s="142"/>
      <c r="I828" s="142"/>
      <c r="J828" s="142"/>
      <c r="K828" s="142"/>
      <c r="L828" s="142"/>
      <c r="M828" s="142"/>
      <c r="N828" s="142"/>
      <c r="O828" s="142"/>
      <c r="P828" s="142"/>
      <c r="Q828" s="142"/>
      <c r="R828" s="142"/>
      <c r="S828" s="142"/>
      <c r="T828" s="142"/>
      <c r="U828" s="142"/>
      <c r="V828" s="142"/>
      <c r="W828" s="142"/>
      <c r="X828" s="142"/>
      <c r="Y828" s="142"/>
      <c r="Z828" s="142"/>
    </row>
    <row r="829" spans="1:26" ht="19.5" customHeight="1" x14ac:dyDescent="0.2">
      <c r="A829" s="142"/>
      <c r="B829" s="142"/>
      <c r="C829" s="142"/>
      <c r="D829" s="142"/>
      <c r="E829" s="142"/>
      <c r="F829" s="142"/>
      <c r="G829" s="142"/>
      <c r="H829" s="142"/>
      <c r="I829" s="142"/>
      <c r="J829" s="142"/>
      <c r="K829" s="142"/>
      <c r="L829" s="142"/>
      <c r="M829" s="142"/>
      <c r="N829" s="142"/>
      <c r="O829" s="142"/>
      <c r="P829" s="142"/>
      <c r="Q829" s="142"/>
      <c r="R829" s="142"/>
      <c r="S829" s="142"/>
      <c r="T829" s="142"/>
      <c r="U829" s="142"/>
      <c r="V829" s="142"/>
      <c r="W829" s="142"/>
      <c r="X829" s="142"/>
      <c r="Y829" s="142"/>
      <c r="Z829" s="142"/>
    </row>
    <row r="830" spans="1:26" ht="19.5" customHeight="1" x14ac:dyDescent="0.2">
      <c r="A830" s="142"/>
      <c r="B830" s="142"/>
      <c r="C830" s="142"/>
      <c r="D830" s="142"/>
      <c r="E830" s="142"/>
      <c r="F830" s="142"/>
      <c r="G830" s="142"/>
      <c r="H830" s="142"/>
      <c r="I830" s="142"/>
      <c r="J830" s="142"/>
      <c r="K830" s="142"/>
      <c r="L830" s="142"/>
      <c r="M830" s="142"/>
      <c r="N830" s="142"/>
      <c r="O830" s="142"/>
      <c r="P830" s="142"/>
      <c r="Q830" s="142"/>
      <c r="R830" s="142"/>
      <c r="S830" s="142"/>
      <c r="T830" s="142"/>
      <c r="U830" s="142"/>
      <c r="V830" s="142"/>
      <c r="W830" s="142"/>
      <c r="X830" s="142"/>
      <c r="Y830" s="142"/>
      <c r="Z830" s="142"/>
    </row>
    <row r="831" spans="1:26" ht="19.5" customHeight="1" x14ac:dyDescent="0.2">
      <c r="A831" s="142"/>
      <c r="B831" s="142"/>
      <c r="C831" s="142"/>
      <c r="D831" s="142"/>
      <c r="E831" s="142"/>
      <c r="F831" s="142"/>
      <c r="G831" s="142"/>
      <c r="H831" s="142"/>
      <c r="I831" s="142"/>
      <c r="J831" s="142"/>
      <c r="K831" s="142"/>
      <c r="L831" s="142"/>
      <c r="M831" s="142"/>
      <c r="N831" s="142"/>
      <c r="O831" s="142"/>
      <c r="P831" s="142"/>
      <c r="Q831" s="142"/>
      <c r="R831" s="142"/>
      <c r="S831" s="142"/>
      <c r="T831" s="142"/>
      <c r="U831" s="142"/>
      <c r="V831" s="142"/>
      <c r="W831" s="142"/>
      <c r="X831" s="142"/>
      <c r="Y831" s="142"/>
      <c r="Z831" s="142"/>
    </row>
    <row r="832" spans="1:26" ht="19.5" customHeight="1" x14ac:dyDescent="0.2">
      <c r="A832" s="142"/>
      <c r="B832" s="142"/>
      <c r="C832" s="142"/>
      <c r="D832" s="142"/>
      <c r="E832" s="142"/>
      <c r="F832" s="142"/>
      <c r="G832" s="142"/>
      <c r="H832" s="142"/>
      <c r="I832" s="142"/>
      <c r="J832" s="142"/>
      <c r="K832" s="142"/>
      <c r="L832" s="142"/>
      <c r="M832" s="142"/>
      <c r="N832" s="142"/>
      <c r="O832" s="142"/>
      <c r="P832" s="142"/>
      <c r="Q832" s="142"/>
      <c r="R832" s="142"/>
      <c r="S832" s="142"/>
      <c r="T832" s="142"/>
      <c r="U832" s="142"/>
      <c r="V832" s="142"/>
      <c r="W832" s="142"/>
      <c r="X832" s="142"/>
      <c r="Y832" s="142"/>
      <c r="Z832" s="142"/>
    </row>
    <row r="833" spans="1:26" ht="19.5" customHeight="1" x14ac:dyDescent="0.2">
      <c r="A833" s="142"/>
      <c r="B833" s="142"/>
      <c r="C833" s="142"/>
      <c r="D833" s="142"/>
      <c r="E833" s="142"/>
      <c r="F833" s="142"/>
      <c r="G833" s="142"/>
      <c r="H833" s="142"/>
      <c r="I833" s="142"/>
      <c r="J833" s="142"/>
      <c r="K833" s="142"/>
      <c r="L833" s="142"/>
      <c r="M833" s="142"/>
      <c r="N833" s="142"/>
      <c r="O833" s="142"/>
      <c r="P833" s="142"/>
      <c r="Q833" s="142"/>
      <c r="R833" s="142"/>
      <c r="S833" s="142"/>
      <c r="T833" s="142"/>
      <c r="U833" s="142"/>
      <c r="V833" s="142"/>
      <c r="W833" s="142"/>
      <c r="X833" s="142"/>
      <c r="Y833" s="142"/>
      <c r="Z833" s="142"/>
    </row>
    <row r="834" spans="1:26" ht="19.5" customHeight="1" x14ac:dyDescent="0.2">
      <c r="A834" s="142"/>
      <c r="B834" s="142"/>
      <c r="C834" s="142"/>
      <c r="D834" s="142"/>
      <c r="E834" s="142"/>
      <c r="F834" s="142"/>
      <c r="G834" s="142"/>
      <c r="H834" s="142"/>
      <c r="I834" s="142"/>
      <c r="J834" s="142"/>
      <c r="K834" s="142"/>
      <c r="L834" s="142"/>
      <c r="M834" s="142"/>
      <c r="N834" s="142"/>
      <c r="O834" s="142"/>
      <c r="P834" s="142"/>
      <c r="Q834" s="142"/>
      <c r="R834" s="142"/>
      <c r="S834" s="142"/>
      <c r="T834" s="142"/>
      <c r="U834" s="142"/>
      <c r="V834" s="142"/>
      <c r="W834" s="142"/>
      <c r="X834" s="142"/>
      <c r="Y834" s="142"/>
      <c r="Z834" s="142"/>
    </row>
    <row r="835" spans="1:26" ht="19.5" customHeight="1" x14ac:dyDescent="0.2">
      <c r="A835" s="142"/>
      <c r="B835" s="142"/>
      <c r="C835" s="142"/>
      <c r="D835" s="142"/>
      <c r="E835" s="142"/>
      <c r="F835" s="142"/>
      <c r="G835" s="142"/>
      <c r="H835" s="142"/>
      <c r="I835" s="142"/>
      <c r="J835" s="142"/>
      <c r="K835" s="142"/>
      <c r="L835" s="142"/>
      <c r="M835" s="142"/>
      <c r="N835" s="142"/>
      <c r="O835" s="142"/>
      <c r="P835" s="142"/>
      <c r="Q835" s="142"/>
      <c r="R835" s="142"/>
      <c r="S835" s="142"/>
      <c r="T835" s="142"/>
      <c r="U835" s="142"/>
      <c r="V835" s="142"/>
      <c r="W835" s="142"/>
      <c r="X835" s="142"/>
      <c r="Y835" s="142"/>
      <c r="Z835" s="142"/>
    </row>
    <row r="836" spans="1:26" ht="19.5" customHeight="1" x14ac:dyDescent="0.2">
      <c r="A836" s="142"/>
      <c r="B836" s="142"/>
      <c r="C836" s="142"/>
      <c r="D836" s="142"/>
      <c r="E836" s="142"/>
      <c r="F836" s="142"/>
      <c r="G836" s="142"/>
      <c r="H836" s="142"/>
      <c r="I836" s="142"/>
      <c r="J836" s="142"/>
      <c r="K836" s="142"/>
      <c r="L836" s="142"/>
      <c r="M836" s="142"/>
      <c r="N836" s="142"/>
      <c r="O836" s="142"/>
      <c r="P836" s="142"/>
      <c r="Q836" s="142"/>
      <c r="R836" s="142"/>
      <c r="S836" s="142"/>
      <c r="T836" s="142"/>
      <c r="U836" s="142"/>
      <c r="V836" s="142"/>
      <c r="W836" s="142"/>
      <c r="X836" s="142"/>
      <c r="Y836" s="142"/>
      <c r="Z836" s="142"/>
    </row>
    <row r="837" spans="1:26" ht="19.5" customHeight="1" x14ac:dyDescent="0.2">
      <c r="A837" s="142"/>
      <c r="B837" s="142"/>
      <c r="C837" s="142"/>
      <c r="D837" s="142"/>
      <c r="E837" s="142"/>
      <c r="F837" s="142"/>
      <c r="G837" s="142"/>
      <c r="H837" s="142"/>
      <c r="I837" s="142"/>
      <c r="J837" s="142"/>
      <c r="K837" s="142"/>
      <c r="L837" s="142"/>
      <c r="M837" s="142"/>
      <c r="N837" s="142"/>
      <c r="O837" s="142"/>
      <c r="P837" s="142"/>
      <c r="Q837" s="142"/>
      <c r="R837" s="142"/>
      <c r="S837" s="142"/>
      <c r="T837" s="142"/>
      <c r="U837" s="142"/>
      <c r="V837" s="142"/>
      <c r="W837" s="142"/>
      <c r="X837" s="142"/>
      <c r="Y837" s="142"/>
      <c r="Z837" s="142"/>
    </row>
    <row r="838" spans="1:26" ht="19.5" customHeight="1" x14ac:dyDescent="0.2">
      <c r="A838" s="142"/>
      <c r="B838" s="142"/>
      <c r="C838" s="142"/>
      <c r="D838" s="142"/>
      <c r="E838" s="142"/>
      <c r="F838" s="142"/>
      <c r="G838" s="142"/>
      <c r="H838" s="142"/>
      <c r="I838" s="142"/>
      <c r="J838" s="142"/>
      <c r="K838" s="142"/>
      <c r="L838" s="142"/>
      <c r="M838" s="142"/>
      <c r="N838" s="142"/>
      <c r="O838" s="142"/>
      <c r="P838" s="142"/>
      <c r="Q838" s="142"/>
      <c r="R838" s="142"/>
      <c r="S838" s="142"/>
      <c r="T838" s="142"/>
      <c r="U838" s="142"/>
      <c r="V838" s="142"/>
      <c r="W838" s="142"/>
      <c r="X838" s="142"/>
      <c r="Y838" s="142"/>
      <c r="Z838" s="142"/>
    </row>
    <row r="839" spans="1:26" ht="19.5" customHeight="1" x14ac:dyDescent="0.2">
      <c r="A839" s="142"/>
      <c r="B839" s="142"/>
      <c r="C839" s="142"/>
      <c r="D839" s="142"/>
      <c r="E839" s="142"/>
      <c r="F839" s="142"/>
      <c r="G839" s="142"/>
      <c r="H839" s="142"/>
      <c r="I839" s="142"/>
      <c r="J839" s="142"/>
      <c r="K839" s="142"/>
      <c r="L839" s="142"/>
      <c r="M839" s="142"/>
      <c r="N839" s="142"/>
      <c r="O839" s="142"/>
      <c r="P839" s="142"/>
      <c r="Q839" s="142"/>
      <c r="R839" s="142"/>
      <c r="S839" s="142"/>
      <c r="T839" s="142"/>
      <c r="U839" s="142"/>
      <c r="V839" s="142"/>
      <c r="W839" s="142"/>
      <c r="X839" s="142"/>
      <c r="Y839" s="142"/>
      <c r="Z839" s="142"/>
    </row>
    <row r="840" spans="1:26" ht="19.5" customHeight="1" x14ac:dyDescent="0.2">
      <c r="A840" s="142"/>
      <c r="B840" s="142"/>
      <c r="C840" s="142"/>
      <c r="D840" s="142"/>
      <c r="E840" s="142"/>
      <c r="F840" s="142"/>
      <c r="G840" s="142"/>
      <c r="H840" s="142"/>
      <c r="I840" s="142"/>
      <c r="J840" s="142"/>
      <c r="K840" s="142"/>
      <c r="L840" s="142"/>
      <c r="M840" s="142"/>
      <c r="N840" s="142"/>
      <c r="O840" s="142"/>
      <c r="P840" s="142"/>
      <c r="Q840" s="142"/>
      <c r="R840" s="142"/>
      <c r="S840" s="142"/>
      <c r="T840" s="142"/>
      <c r="U840" s="142"/>
      <c r="V840" s="142"/>
      <c r="W840" s="142"/>
      <c r="X840" s="142"/>
      <c r="Y840" s="142"/>
      <c r="Z840" s="142"/>
    </row>
    <row r="841" spans="1:26" ht="19.5" customHeight="1" x14ac:dyDescent="0.2">
      <c r="A841" s="142"/>
      <c r="B841" s="142"/>
      <c r="C841" s="142"/>
      <c r="D841" s="142"/>
      <c r="E841" s="142"/>
      <c r="F841" s="142"/>
      <c r="G841" s="142"/>
      <c r="H841" s="142"/>
      <c r="I841" s="142"/>
      <c r="J841" s="142"/>
      <c r="K841" s="142"/>
      <c r="L841" s="142"/>
      <c r="M841" s="142"/>
      <c r="N841" s="142"/>
      <c r="O841" s="142"/>
      <c r="P841" s="142"/>
      <c r="Q841" s="142"/>
      <c r="R841" s="142"/>
      <c r="S841" s="142"/>
      <c r="T841" s="142"/>
      <c r="U841" s="142"/>
      <c r="V841" s="142"/>
      <c r="W841" s="142"/>
      <c r="X841" s="142"/>
      <c r="Y841" s="142"/>
      <c r="Z841" s="142"/>
    </row>
    <row r="842" spans="1:26" ht="19.5" customHeight="1" x14ac:dyDescent="0.2">
      <c r="A842" s="142"/>
      <c r="B842" s="142"/>
      <c r="C842" s="142"/>
      <c r="D842" s="142"/>
      <c r="E842" s="142"/>
      <c r="F842" s="142"/>
      <c r="G842" s="142"/>
      <c r="H842" s="142"/>
      <c r="I842" s="142"/>
      <c r="J842" s="142"/>
      <c r="K842" s="142"/>
      <c r="L842" s="142"/>
      <c r="M842" s="142"/>
      <c r="N842" s="142"/>
      <c r="O842" s="142"/>
      <c r="P842" s="142"/>
      <c r="Q842" s="142"/>
      <c r="R842" s="142"/>
      <c r="S842" s="142"/>
      <c r="T842" s="142"/>
      <c r="U842" s="142"/>
      <c r="V842" s="142"/>
      <c r="W842" s="142"/>
      <c r="X842" s="142"/>
      <c r="Y842" s="142"/>
      <c r="Z842" s="142"/>
    </row>
    <row r="843" spans="1:26" ht="19.5" customHeight="1" x14ac:dyDescent="0.2">
      <c r="A843" s="142"/>
      <c r="B843" s="142"/>
      <c r="C843" s="142"/>
      <c r="D843" s="142"/>
      <c r="E843" s="142"/>
      <c r="F843" s="142"/>
      <c r="G843" s="142"/>
      <c r="H843" s="142"/>
      <c r="I843" s="142"/>
      <c r="J843" s="142"/>
      <c r="K843" s="142"/>
      <c r="L843" s="142"/>
      <c r="M843" s="142"/>
      <c r="N843" s="142"/>
      <c r="O843" s="142"/>
      <c r="P843" s="142"/>
      <c r="Q843" s="142"/>
      <c r="R843" s="142"/>
      <c r="S843" s="142"/>
      <c r="T843" s="142"/>
      <c r="U843" s="142"/>
      <c r="V843" s="142"/>
      <c r="W843" s="142"/>
      <c r="X843" s="142"/>
      <c r="Y843" s="142"/>
      <c r="Z843" s="142"/>
    </row>
    <row r="844" spans="1:26" ht="19.5" customHeight="1" x14ac:dyDescent="0.2">
      <c r="A844" s="142"/>
      <c r="B844" s="142"/>
      <c r="C844" s="142"/>
      <c r="D844" s="142"/>
      <c r="E844" s="142"/>
      <c r="F844" s="142"/>
      <c r="G844" s="142"/>
      <c r="H844" s="142"/>
      <c r="I844" s="142"/>
      <c r="J844" s="142"/>
      <c r="K844" s="142"/>
      <c r="L844" s="142"/>
      <c r="M844" s="142"/>
      <c r="N844" s="142"/>
      <c r="O844" s="142"/>
      <c r="P844" s="142"/>
      <c r="Q844" s="142"/>
      <c r="R844" s="142"/>
      <c r="S844" s="142"/>
      <c r="T844" s="142"/>
      <c r="U844" s="142"/>
      <c r="V844" s="142"/>
      <c r="W844" s="142"/>
      <c r="X844" s="142"/>
      <c r="Y844" s="142"/>
      <c r="Z844" s="142"/>
    </row>
    <row r="845" spans="1:26" ht="19.5" customHeight="1" x14ac:dyDescent="0.2">
      <c r="A845" s="142"/>
      <c r="B845" s="142"/>
      <c r="C845" s="142"/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2"/>
      <c r="O845" s="142"/>
      <c r="P845" s="142"/>
      <c r="Q845" s="142"/>
      <c r="R845" s="142"/>
      <c r="S845" s="142"/>
      <c r="T845" s="142"/>
      <c r="U845" s="142"/>
      <c r="V845" s="142"/>
      <c r="W845" s="142"/>
      <c r="X845" s="142"/>
      <c r="Y845" s="142"/>
      <c r="Z845" s="142"/>
    </row>
    <row r="846" spans="1:26" ht="19.5" customHeight="1" x14ac:dyDescent="0.2">
      <c r="A846" s="142"/>
      <c r="B846" s="142"/>
      <c r="C846" s="142"/>
      <c r="D846" s="142"/>
      <c r="E846" s="142"/>
      <c r="F846" s="142"/>
      <c r="G846" s="142"/>
      <c r="H846" s="142"/>
      <c r="I846" s="142"/>
      <c r="J846" s="142"/>
      <c r="K846" s="142"/>
      <c r="L846" s="142"/>
      <c r="M846" s="142"/>
      <c r="N846" s="142"/>
      <c r="O846" s="142"/>
      <c r="P846" s="142"/>
      <c r="Q846" s="142"/>
      <c r="R846" s="142"/>
      <c r="S846" s="142"/>
      <c r="T846" s="142"/>
      <c r="U846" s="142"/>
      <c r="V846" s="142"/>
      <c r="W846" s="142"/>
      <c r="X846" s="142"/>
      <c r="Y846" s="142"/>
      <c r="Z846" s="142"/>
    </row>
    <row r="847" spans="1:26" ht="19.5" customHeight="1" x14ac:dyDescent="0.2">
      <c r="A847" s="142"/>
      <c r="B847" s="142"/>
      <c r="C847" s="142"/>
      <c r="D847" s="142"/>
      <c r="E847" s="142"/>
      <c r="F847" s="142"/>
      <c r="G847" s="142"/>
      <c r="H847" s="142"/>
      <c r="I847" s="142"/>
      <c r="J847" s="142"/>
      <c r="K847" s="142"/>
      <c r="L847" s="142"/>
      <c r="M847" s="142"/>
      <c r="N847" s="142"/>
      <c r="O847" s="142"/>
      <c r="P847" s="142"/>
      <c r="Q847" s="142"/>
      <c r="R847" s="142"/>
      <c r="S847" s="142"/>
      <c r="T847" s="142"/>
      <c r="U847" s="142"/>
      <c r="V847" s="142"/>
      <c r="W847" s="142"/>
      <c r="X847" s="142"/>
      <c r="Y847" s="142"/>
      <c r="Z847" s="142"/>
    </row>
    <row r="848" spans="1:26" ht="19.5" customHeight="1" x14ac:dyDescent="0.2">
      <c r="A848" s="142"/>
      <c r="B848" s="142"/>
      <c r="C848" s="142"/>
      <c r="D848" s="142"/>
      <c r="E848" s="142"/>
      <c r="F848" s="142"/>
      <c r="G848" s="142"/>
      <c r="H848" s="142"/>
      <c r="I848" s="142"/>
      <c r="J848" s="142"/>
      <c r="K848" s="142"/>
      <c r="L848" s="142"/>
      <c r="M848" s="142"/>
      <c r="N848" s="142"/>
      <c r="O848" s="142"/>
      <c r="P848" s="142"/>
      <c r="Q848" s="142"/>
      <c r="R848" s="142"/>
      <c r="S848" s="142"/>
      <c r="T848" s="142"/>
      <c r="U848" s="142"/>
      <c r="V848" s="142"/>
      <c r="W848" s="142"/>
      <c r="X848" s="142"/>
      <c r="Y848" s="142"/>
      <c r="Z848" s="142"/>
    </row>
    <row r="849" spans="1:26" ht="19.5" customHeight="1" x14ac:dyDescent="0.2">
      <c r="A849" s="142"/>
      <c r="B849" s="142"/>
      <c r="C849" s="142"/>
      <c r="D849" s="142"/>
      <c r="E849" s="142"/>
      <c r="F849" s="142"/>
      <c r="G849" s="142"/>
      <c r="H849" s="142"/>
      <c r="I849" s="142"/>
      <c r="J849" s="142"/>
      <c r="K849" s="142"/>
      <c r="L849" s="142"/>
      <c r="M849" s="142"/>
      <c r="N849" s="142"/>
      <c r="O849" s="142"/>
      <c r="P849" s="142"/>
      <c r="Q849" s="142"/>
      <c r="R849" s="142"/>
      <c r="S849" s="142"/>
      <c r="T849" s="142"/>
      <c r="U849" s="142"/>
      <c r="V849" s="142"/>
      <c r="W849" s="142"/>
      <c r="X849" s="142"/>
      <c r="Y849" s="142"/>
      <c r="Z849" s="142"/>
    </row>
    <row r="850" spans="1:26" ht="19.5" customHeight="1" x14ac:dyDescent="0.2">
      <c r="A850" s="142"/>
      <c r="B850" s="142"/>
      <c r="C850" s="142"/>
      <c r="D850" s="142"/>
      <c r="E850" s="142"/>
      <c r="F850" s="142"/>
      <c r="G850" s="142"/>
      <c r="H850" s="142"/>
      <c r="I850" s="142"/>
      <c r="J850" s="142"/>
      <c r="K850" s="142"/>
      <c r="L850" s="142"/>
      <c r="M850" s="142"/>
      <c r="N850" s="142"/>
      <c r="O850" s="142"/>
      <c r="P850" s="142"/>
      <c r="Q850" s="142"/>
      <c r="R850" s="142"/>
      <c r="S850" s="142"/>
      <c r="T850" s="142"/>
      <c r="U850" s="142"/>
      <c r="V850" s="142"/>
      <c r="W850" s="142"/>
      <c r="X850" s="142"/>
      <c r="Y850" s="142"/>
      <c r="Z850" s="142"/>
    </row>
    <row r="851" spans="1:26" ht="19.5" customHeight="1" x14ac:dyDescent="0.2">
      <c r="A851" s="142"/>
      <c r="B851" s="142"/>
      <c r="C851" s="142"/>
      <c r="D851" s="142"/>
      <c r="E851" s="142"/>
      <c r="F851" s="142"/>
      <c r="G851" s="142"/>
      <c r="H851" s="142"/>
      <c r="I851" s="142"/>
      <c r="J851" s="142"/>
      <c r="K851" s="142"/>
      <c r="L851" s="142"/>
      <c r="M851" s="142"/>
      <c r="N851" s="142"/>
      <c r="O851" s="142"/>
      <c r="P851" s="142"/>
      <c r="Q851" s="142"/>
      <c r="R851" s="142"/>
      <c r="S851" s="142"/>
      <c r="T851" s="142"/>
      <c r="U851" s="142"/>
      <c r="V851" s="142"/>
      <c r="W851" s="142"/>
      <c r="X851" s="142"/>
      <c r="Y851" s="142"/>
      <c r="Z851" s="142"/>
    </row>
    <row r="852" spans="1:26" ht="19.5" customHeight="1" x14ac:dyDescent="0.2">
      <c r="A852" s="142"/>
      <c r="B852" s="142"/>
      <c r="C852" s="142"/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2"/>
      <c r="O852" s="142"/>
      <c r="P852" s="142"/>
      <c r="Q852" s="142"/>
      <c r="R852" s="142"/>
      <c r="S852" s="142"/>
      <c r="T852" s="142"/>
      <c r="U852" s="142"/>
      <c r="V852" s="142"/>
      <c r="W852" s="142"/>
      <c r="X852" s="142"/>
      <c r="Y852" s="142"/>
      <c r="Z852" s="142"/>
    </row>
    <row r="853" spans="1:26" ht="19.5" customHeight="1" x14ac:dyDescent="0.2">
      <c r="A853" s="142"/>
      <c r="B853" s="142"/>
      <c r="C853" s="142"/>
      <c r="D853" s="142"/>
      <c r="E853" s="142"/>
      <c r="F853" s="142"/>
      <c r="G853" s="142"/>
      <c r="H853" s="142"/>
      <c r="I853" s="142"/>
      <c r="J853" s="142"/>
      <c r="K853" s="142"/>
      <c r="L853" s="142"/>
      <c r="M853" s="142"/>
      <c r="N853" s="142"/>
      <c r="O853" s="142"/>
      <c r="P853" s="142"/>
      <c r="Q853" s="142"/>
      <c r="R853" s="142"/>
      <c r="S853" s="142"/>
      <c r="T853" s="142"/>
      <c r="U853" s="142"/>
      <c r="V853" s="142"/>
      <c r="W853" s="142"/>
      <c r="X853" s="142"/>
      <c r="Y853" s="142"/>
      <c r="Z853" s="142"/>
    </row>
    <row r="854" spans="1:26" ht="19.5" customHeight="1" x14ac:dyDescent="0.2">
      <c r="A854" s="142"/>
      <c r="B854" s="142"/>
      <c r="C854" s="142"/>
      <c r="D854" s="142"/>
      <c r="E854" s="142"/>
      <c r="F854" s="142"/>
      <c r="G854" s="142"/>
      <c r="H854" s="142"/>
      <c r="I854" s="142"/>
      <c r="J854" s="142"/>
      <c r="K854" s="142"/>
      <c r="L854" s="142"/>
      <c r="M854" s="142"/>
      <c r="N854" s="142"/>
      <c r="O854" s="142"/>
      <c r="P854" s="142"/>
      <c r="Q854" s="142"/>
      <c r="R854" s="142"/>
      <c r="S854" s="142"/>
      <c r="T854" s="142"/>
      <c r="U854" s="142"/>
      <c r="V854" s="142"/>
      <c r="W854" s="142"/>
      <c r="X854" s="142"/>
      <c r="Y854" s="142"/>
      <c r="Z854" s="142"/>
    </row>
    <row r="855" spans="1:26" ht="19.5" customHeight="1" x14ac:dyDescent="0.2">
      <c r="A855" s="142"/>
      <c r="B855" s="142"/>
      <c r="C855" s="142"/>
      <c r="D855" s="142"/>
      <c r="E855" s="142"/>
      <c r="F855" s="142"/>
      <c r="G855" s="142"/>
      <c r="H855" s="142"/>
      <c r="I855" s="142"/>
      <c r="J855" s="142"/>
      <c r="K855" s="142"/>
      <c r="L855" s="142"/>
      <c r="M855" s="142"/>
      <c r="N855" s="142"/>
      <c r="O855" s="142"/>
      <c r="P855" s="142"/>
      <c r="Q855" s="142"/>
      <c r="R855" s="142"/>
      <c r="S855" s="142"/>
      <c r="T855" s="142"/>
      <c r="U855" s="142"/>
      <c r="V855" s="142"/>
      <c r="W855" s="142"/>
      <c r="X855" s="142"/>
      <c r="Y855" s="142"/>
      <c r="Z855" s="142"/>
    </row>
    <row r="856" spans="1:26" ht="19.5" customHeight="1" x14ac:dyDescent="0.2">
      <c r="A856" s="142"/>
      <c r="B856" s="142"/>
      <c r="C856" s="142"/>
      <c r="D856" s="142"/>
      <c r="E856" s="142"/>
      <c r="F856" s="142"/>
      <c r="G856" s="142"/>
      <c r="H856" s="142"/>
      <c r="I856" s="142"/>
      <c r="J856" s="142"/>
      <c r="K856" s="142"/>
      <c r="L856" s="142"/>
      <c r="M856" s="142"/>
      <c r="N856" s="142"/>
      <c r="O856" s="142"/>
      <c r="P856" s="142"/>
      <c r="Q856" s="142"/>
      <c r="R856" s="142"/>
      <c r="S856" s="142"/>
      <c r="T856" s="142"/>
      <c r="U856" s="142"/>
      <c r="V856" s="142"/>
      <c r="W856" s="142"/>
      <c r="X856" s="142"/>
      <c r="Y856" s="142"/>
      <c r="Z856" s="142"/>
    </row>
    <row r="857" spans="1:26" ht="19.5" customHeight="1" x14ac:dyDescent="0.2">
      <c r="A857" s="142"/>
      <c r="B857" s="142"/>
      <c r="C857" s="142"/>
      <c r="D857" s="142"/>
      <c r="E857" s="142"/>
      <c r="F857" s="142"/>
      <c r="G857" s="142"/>
      <c r="H857" s="142"/>
      <c r="I857" s="142"/>
      <c r="J857" s="142"/>
      <c r="K857" s="142"/>
      <c r="L857" s="142"/>
      <c r="M857" s="142"/>
      <c r="N857" s="142"/>
      <c r="O857" s="142"/>
      <c r="P857" s="142"/>
      <c r="Q857" s="142"/>
      <c r="R857" s="142"/>
      <c r="S857" s="142"/>
      <c r="T857" s="142"/>
      <c r="U857" s="142"/>
      <c r="V857" s="142"/>
      <c r="W857" s="142"/>
      <c r="X857" s="142"/>
      <c r="Y857" s="142"/>
      <c r="Z857" s="142"/>
    </row>
    <row r="858" spans="1:26" ht="19.5" customHeight="1" x14ac:dyDescent="0.2">
      <c r="A858" s="142"/>
      <c r="B858" s="142"/>
      <c r="C858" s="142"/>
      <c r="D858" s="142"/>
      <c r="E858" s="142"/>
      <c r="F858" s="142"/>
      <c r="G858" s="142"/>
      <c r="H858" s="142"/>
      <c r="I858" s="142"/>
      <c r="J858" s="142"/>
      <c r="K858" s="142"/>
      <c r="L858" s="142"/>
      <c r="M858" s="142"/>
      <c r="N858" s="142"/>
      <c r="O858" s="142"/>
      <c r="P858" s="142"/>
      <c r="Q858" s="142"/>
      <c r="R858" s="142"/>
      <c r="S858" s="142"/>
      <c r="T858" s="142"/>
      <c r="U858" s="142"/>
      <c r="V858" s="142"/>
      <c r="W858" s="142"/>
      <c r="X858" s="142"/>
      <c r="Y858" s="142"/>
      <c r="Z858" s="142"/>
    </row>
    <row r="859" spans="1:26" ht="19.5" customHeight="1" x14ac:dyDescent="0.2">
      <c r="A859" s="142"/>
      <c r="B859" s="142"/>
      <c r="C859" s="142"/>
      <c r="D859" s="142"/>
      <c r="E859" s="142"/>
      <c r="F859" s="142"/>
      <c r="G859" s="142"/>
      <c r="H859" s="142"/>
      <c r="I859" s="142"/>
      <c r="J859" s="142"/>
      <c r="K859" s="142"/>
      <c r="L859" s="142"/>
      <c r="M859" s="142"/>
      <c r="N859" s="142"/>
      <c r="O859" s="142"/>
      <c r="P859" s="142"/>
      <c r="Q859" s="142"/>
      <c r="R859" s="142"/>
      <c r="S859" s="142"/>
      <c r="T859" s="142"/>
      <c r="U859" s="142"/>
      <c r="V859" s="142"/>
      <c r="W859" s="142"/>
      <c r="X859" s="142"/>
      <c r="Y859" s="142"/>
      <c r="Z859" s="142"/>
    </row>
    <row r="860" spans="1:26" ht="19.5" customHeight="1" x14ac:dyDescent="0.2">
      <c r="A860" s="142"/>
      <c r="B860" s="142"/>
      <c r="C860" s="142"/>
      <c r="D860" s="142"/>
      <c r="E860" s="142"/>
      <c r="F860" s="142"/>
      <c r="G860" s="142"/>
      <c r="H860" s="142"/>
      <c r="I860" s="142"/>
      <c r="J860" s="142"/>
      <c r="K860" s="142"/>
      <c r="L860" s="142"/>
      <c r="M860" s="142"/>
      <c r="N860" s="142"/>
      <c r="O860" s="142"/>
      <c r="P860" s="142"/>
      <c r="Q860" s="142"/>
      <c r="R860" s="142"/>
      <c r="S860" s="142"/>
      <c r="T860" s="142"/>
      <c r="U860" s="142"/>
      <c r="V860" s="142"/>
      <c r="W860" s="142"/>
      <c r="X860" s="142"/>
      <c r="Y860" s="142"/>
      <c r="Z860" s="142"/>
    </row>
    <row r="861" spans="1:26" ht="19.5" customHeight="1" x14ac:dyDescent="0.2">
      <c r="A861" s="142"/>
      <c r="B861" s="142"/>
      <c r="C861" s="142"/>
      <c r="D861" s="142"/>
      <c r="E861" s="142"/>
      <c r="F861" s="142"/>
      <c r="G861" s="142"/>
      <c r="H861" s="142"/>
      <c r="I861" s="142"/>
      <c r="J861" s="142"/>
      <c r="K861" s="142"/>
      <c r="L861" s="142"/>
      <c r="M861" s="142"/>
      <c r="N861" s="142"/>
      <c r="O861" s="142"/>
      <c r="P861" s="142"/>
      <c r="Q861" s="142"/>
      <c r="R861" s="142"/>
      <c r="S861" s="142"/>
      <c r="T861" s="142"/>
      <c r="U861" s="142"/>
      <c r="V861" s="142"/>
      <c r="W861" s="142"/>
      <c r="X861" s="142"/>
      <c r="Y861" s="142"/>
      <c r="Z861" s="142"/>
    </row>
    <row r="862" spans="1:26" ht="19.5" customHeight="1" x14ac:dyDescent="0.2">
      <c r="A862" s="142"/>
      <c r="B862" s="142"/>
      <c r="C862" s="142"/>
      <c r="D862" s="142"/>
      <c r="E862" s="142"/>
      <c r="F862" s="142"/>
      <c r="G862" s="142"/>
      <c r="H862" s="142"/>
      <c r="I862" s="142"/>
      <c r="J862" s="142"/>
      <c r="K862" s="142"/>
      <c r="L862" s="142"/>
      <c r="M862" s="142"/>
      <c r="N862" s="142"/>
      <c r="O862" s="142"/>
      <c r="P862" s="142"/>
      <c r="Q862" s="142"/>
      <c r="R862" s="142"/>
      <c r="S862" s="142"/>
      <c r="T862" s="142"/>
      <c r="U862" s="142"/>
      <c r="V862" s="142"/>
      <c r="W862" s="142"/>
      <c r="X862" s="142"/>
      <c r="Y862" s="142"/>
      <c r="Z862" s="142"/>
    </row>
    <row r="863" spans="1:26" ht="19.5" customHeight="1" x14ac:dyDescent="0.2">
      <c r="A863" s="142"/>
      <c r="B863" s="142"/>
      <c r="C863" s="142"/>
      <c r="D863" s="142"/>
      <c r="E863" s="142"/>
      <c r="F863" s="142"/>
      <c r="G863" s="142"/>
      <c r="H863" s="142"/>
      <c r="I863" s="142"/>
      <c r="J863" s="142"/>
      <c r="K863" s="142"/>
      <c r="L863" s="142"/>
      <c r="M863" s="142"/>
      <c r="N863" s="142"/>
      <c r="O863" s="142"/>
      <c r="P863" s="142"/>
      <c r="Q863" s="142"/>
      <c r="R863" s="142"/>
      <c r="S863" s="142"/>
      <c r="T863" s="142"/>
      <c r="U863" s="142"/>
      <c r="V863" s="142"/>
      <c r="W863" s="142"/>
      <c r="X863" s="142"/>
      <c r="Y863" s="142"/>
      <c r="Z863" s="142"/>
    </row>
    <row r="864" spans="1:26" ht="19.5" customHeight="1" x14ac:dyDescent="0.2">
      <c r="A864" s="142"/>
      <c r="B864" s="142"/>
      <c r="C864" s="142"/>
      <c r="D864" s="142"/>
      <c r="E864" s="142"/>
      <c r="F864" s="142"/>
      <c r="G864" s="142"/>
      <c r="H864" s="142"/>
      <c r="I864" s="142"/>
      <c r="J864" s="142"/>
      <c r="K864" s="142"/>
      <c r="L864" s="142"/>
      <c r="M864" s="142"/>
      <c r="N864" s="142"/>
      <c r="O864" s="142"/>
      <c r="P864" s="142"/>
      <c r="Q864" s="142"/>
      <c r="R864" s="142"/>
      <c r="S864" s="142"/>
      <c r="T864" s="142"/>
      <c r="U864" s="142"/>
      <c r="V864" s="142"/>
      <c r="W864" s="142"/>
      <c r="X864" s="142"/>
      <c r="Y864" s="142"/>
      <c r="Z864" s="142"/>
    </row>
    <row r="865" spans="1:26" ht="19.5" customHeight="1" x14ac:dyDescent="0.2">
      <c r="A865" s="142"/>
      <c r="B865" s="142"/>
      <c r="C865" s="142"/>
      <c r="D865" s="142"/>
      <c r="E865" s="142"/>
      <c r="F865" s="142"/>
      <c r="G865" s="142"/>
      <c r="H865" s="142"/>
      <c r="I865" s="142"/>
      <c r="J865" s="142"/>
      <c r="K865" s="142"/>
      <c r="L865" s="142"/>
      <c r="M865" s="142"/>
      <c r="N865" s="142"/>
      <c r="O865" s="142"/>
      <c r="P865" s="142"/>
      <c r="Q865" s="142"/>
      <c r="R865" s="142"/>
      <c r="S865" s="142"/>
      <c r="T865" s="142"/>
      <c r="U865" s="142"/>
      <c r="V865" s="142"/>
      <c r="W865" s="142"/>
      <c r="X865" s="142"/>
      <c r="Y865" s="142"/>
      <c r="Z865" s="142"/>
    </row>
    <row r="866" spans="1:26" ht="19.5" customHeight="1" x14ac:dyDescent="0.2">
      <c r="A866" s="142"/>
      <c r="B866" s="142"/>
      <c r="C866" s="142"/>
      <c r="D866" s="142"/>
      <c r="E866" s="142"/>
      <c r="F866" s="142"/>
      <c r="G866" s="142"/>
      <c r="H866" s="142"/>
      <c r="I866" s="142"/>
      <c r="J866" s="142"/>
      <c r="K866" s="142"/>
      <c r="L866" s="142"/>
      <c r="M866" s="142"/>
      <c r="N866" s="142"/>
      <c r="O866" s="142"/>
      <c r="P866" s="142"/>
      <c r="Q866" s="142"/>
      <c r="R866" s="142"/>
      <c r="S866" s="142"/>
      <c r="T866" s="142"/>
      <c r="U866" s="142"/>
      <c r="V866" s="142"/>
      <c r="W866" s="142"/>
      <c r="X866" s="142"/>
      <c r="Y866" s="142"/>
      <c r="Z866" s="142"/>
    </row>
    <row r="867" spans="1:26" ht="19.5" customHeight="1" x14ac:dyDescent="0.2">
      <c r="A867" s="142"/>
      <c r="B867" s="142"/>
      <c r="C867" s="142"/>
      <c r="D867" s="142"/>
      <c r="E867" s="142"/>
      <c r="F867" s="142"/>
      <c r="G867" s="142"/>
      <c r="H867" s="142"/>
      <c r="I867" s="142"/>
      <c r="J867" s="142"/>
      <c r="K867" s="142"/>
      <c r="L867" s="142"/>
      <c r="M867" s="142"/>
      <c r="N867" s="142"/>
      <c r="O867" s="142"/>
      <c r="P867" s="142"/>
      <c r="Q867" s="142"/>
      <c r="R867" s="142"/>
      <c r="S867" s="142"/>
      <c r="T867" s="142"/>
      <c r="U867" s="142"/>
      <c r="V867" s="142"/>
      <c r="W867" s="142"/>
      <c r="X867" s="142"/>
      <c r="Y867" s="142"/>
      <c r="Z867" s="142"/>
    </row>
    <row r="868" spans="1:26" ht="19.5" customHeight="1" x14ac:dyDescent="0.2">
      <c r="A868" s="142"/>
      <c r="B868" s="142"/>
      <c r="C868" s="142"/>
      <c r="D868" s="142"/>
      <c r="E868" s="142"/>
      <c r="F868" s="142"/>
      <c r="G868" s="142"/>
      <c r="H868" s="142"/>
      <c r="I868" s="142"/>
      <c r="J868" s="142"/>
      <c r="K868" s="142"/>
      <c r="L868" s="142"/>
      <c r="M868" s="142"/>
      <c r="N868" s="142"/>
      <c r="O868" s="142"/>
      <c r="P868" s="142"/>
      <c r="Q868" s="142"/>
      <c r="R868" s="142"/>
      <c r="S868" s="142"/>
      <c r="T868" s="142"/>
      <c r="U868" s="142"/>
      <c r="V868" s="142"/>
      <c r="W868" s="142"/>
      <c r="X868" s="142"/>
      <c r="Y868" s="142"/>
      <c r="Z868" s="142"/>
    </row>
    <row r="869" spans="1:26" ht="19.5" customHeight="1" x14ac:dyDescent="0.2">
      <c r="A869" s="142"/>
      <c r="B869" s="142"/>
      <c r="C869" s="142"/>
      <c r="D869" s="142"/>
      <c r="E869" s="142"/>
      <c r="F869" s="142"/>
      <c r="G869" s="142"/>
      <c r="H869" s="142"/>
      <c r="I869" s="142"/>
      <c r="J869" s="142"/>
      <c r="K869" s="142"/>
      <c r="L869" s="142"/>
      <c r="M869" s="142"/>
      <c r="N869" s="142"/>
      <c r="O869" s="142"/>
      <c r="P869" s="142"/>
      <c r="Q869" s="142"/>
      <c r="R869" s="142"/>
      <c r="S869" s="142"/>
      <c r="T869" s="142"/>
      <c r="U869" s="142"/>
      <c r="V869" s="142"/>
      <c r="W869" s="142"/>
      <c r="X869" s="142"/>
      <c r="Y869" s="142"/>
      <c r="Z869" s="142"/>
    </row>
    <row r="870" spans="1:26" ht="19.5" customHeight="1" x14ac:dyDescent="0.2">
      <c r="A870" s="142"/>
      <c r="B870" s="142"/>
      <c r="C870" s="142"/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2"/>
      <c r="O870" s="142"/>
      <c r="P870" s="142"/>
      <c r="Q870" s="142"/>
      <c r="R870" s="142"/>
      <c r="S870" s="142"/>
      <c r="T870" s="142"/>
      <c r="U870" s="142"/>
      <c r="V870" s="142"/>
      <c r="W870" s="142"/>
      <c r="X870" s="142"/>
      <c r="Y870" s="142"/>
      <c r="Z870" s="142"/>
    </row>
    <row r="871" spans="1:26" ht="19.5" customHeight="1" x14ac:dyDescent="0.2">
      <c r="A871" s="142"/>
      <c r="B871" s="142"/>
      <c r="C871" s="142"/>
      <c r="D871" s="142"/>
      <c r="E871" s="142"/>
      <c r="F871" s="142"/>
      <c r="G871" s="142"/>
      <c r="H871" s="142"/>
      <c r="I871" s="142"/>
      <c r="J871" s="142"/>
      <c r="K871" s="142"/>
      <c r="L871" s="142"/>
      <c r="M871" s="142"/>
      <c r="N871" s="142"/>
      <c r="O871" s="142"/>
      <c r="P871" s="142"/>
      <c r="Q871" s="142"/>
      <c r="R871" s="142"/>
      <c r="S871" s="142"/>
      <c r="T871" s="142"/>
      <c r="U871" s="142"/>
      <c r="V871" s="142"/>
      <c r="W871" s="142"/>
      <c r="X871" s="142"/>
      <c r="Y871" s="142"/>
      <c r="Z871" s="142"/>
    </row>
    <row r="872" spans="1:26" ht="19.5" customHeight="1" x14ac:dyDescent="0.2">
      <c r="A872" s="142"/>
      <c r="B872" s="142"/>
      <c r="C872" s="142"/>
      <c r="D872" s="142"/>
      <c r="E872" s="142"/>
      <c r="F872" s="142"/>
      <c r="G872" s="142"/>
      <c r="H872" s="142"/>
      <c r="I872" s="142"/>
      <c r="J872" s="142"/>
      <c r="K872" s="142"/>
      <c r="L872" s="142"/>
      <c r="M872" s="142"/>
      <c r="N872" s="142"/>
      <c r="O872" s="142"/>
      <c r="P872" s="142"/>
      <c r="Q872" s="142"/>
      <c r="R872" s="142"/>
      <c r="S872" s="142"/>
      <c r="T872" s="142"/>
      <c r="U872" s="142"/>
      <c r="V872" s="142"/>
      <c r="W872" s="142"/>
      <c r="X872" s="142"/>
      <c r="Y872" s="142"/>
      <c r="Z872" s="142"/>
    </row>
    <row r="873" spans="1:26" ht="19.5" customHeight="1" x14ac:dyDescent="0.2">
      <c r="A873" s="142"/>
      <c r="B873" s="142"/>
      <c r="C873" s="142"/>
      <c r="D873" s="142"/>
      <c r="E873" s="142"/>
      <c r="F873" s="142"/>
      <c r="G873" s="142"/>
      <c r="H873" s="142"/>
      <c r="I873" s="142"/>
      <c r="J873" s="142"/>
      <c r="K873" s="142"/>
      <c r="L873" s="142"/>
      <c r="M873" s="142"/>
      <c r="N873" s="142"/>
      <c r="O873" s="142"/>
      <c r="P873" s="142"/>
      <c r="Q873" s="142"/>
      <c r="R873" s="142"/>
      <c r="S873" s="142"/>
      <c r="T873" s="142"/>
      <c r="U873" s="142"/>
      <c r="V873" s="142"/>
      <c r="W873" s="142"/>
      <c r="X873" s="142"/>
      <c r="Y873" s="142"/>
      <c r="Z873" s="142"/>
    </row>
    <row r="874" spans="1:26" ht="19.5" customHeight="1" x14ac:dyDescent="0.2">
      <c r="A874" s="142"/>
      <c r="B874" s="142"/>
      <c r="C874" s="142"/>
      <c r="D874" s="142"/>
      <c r="E874" s="142"/>
      <c r="F874" s="142"/>
      <c r="G874" s="142"/>
      <c r="H874" s="142"/>
      <c r="I874" s="142"/>
      <c r="J874" s="142"/>
      <c r="K874" s="142"/>
      <c r="L874" s="142"/>
      <c r="M874" s="142"/>
      <c r="N874" s="142"/>
      <c r="O874" s="142"/>
      <c r="P874" s="142"/>
      <c r="Q874" s="142"/>
      <c r="R874" s="142"/>
      <c r="S874" s="142"/>
      <c r="T874" s="142"/>
      <c r="U874" s="142"/>
      <c r="V874" s="142"/>
      <c r="W874" s="142"/>
      <c r="X874" s="142"/>
      <c r="Y874" s="142"/>
      <c r="Z874" s="142"/>
    </row>
    <row r="875" spans="1:26" ht="19.5" customHeight="1" x14ac:dyDescent="0.2">
      <c r="A875" s="142"/>
      <c r="B875" s="142"/>
      <c r="C875" s="142"/>
      <c r="D875" s="142"/>
      <c r="E875" s="142"/>
      <c r="F875" s="142"/>
      <c r="G875" s="142"/>
      <c r="H875" s="142"/>
      <c r="I875" s="142"/>
      <c r="J875" s="142"/>
      <c r="K875" s="142"/>
      <c r="L875" s="142"/>
      <c r="M875" s="142"/>
      <c r="N875" s="142"/>
      <c r="O875" s="142"/>
      <c r="P875" s="142"/>
      <c r="Q875" s="142"/>
      <c r="R875" s="142"/>
      <c r="S875" s="142"/>
      <c r="T875" s="142"/>
      <c r="U875" s="142"/>
      <c r="V875" s="142"/>
      <c r="W875" s="142"/>
      <c r="X875" s="142"/>
      <c r="Y875" s="142"/>
      <c r="Z875" s="142"/>
    </row>
    <row r="876" spans="1:26" ht="19.5" customHeight="1" x14ac:dyDescent="0.2">
      <c r="A876" s="142"/>
      <c r="B876" s="142"/>
      <c r="C876" s="142"/>
      <c r="D876" s="142"/>
      <c r="E876" s="142"/>
      <c r="F876" s="142"/>
      <c r="G876" s="142"/>
      <c r="H876" s="142"/>
      <c r="I876" s="142"/>
      <c r="J876" s="142"/>
      <c r="K876" s="142"/>
      <c r="L876" s="142"/>
      <c r="M876" s="142"/>
      <c r="N876" s="142"/>
      <c r="O876" s="142"/>
      <c r="P876" s="142"/>
      <c r="Q876" s="142"/>
      <c r="R876" s="142"/>
      <c r="S876" s="142"/>
      <c r="T876" s="142"/>
      <c r="U876" s="142"/>
      <c r="V876" s="142"/>
      <c r="W876" s="142"/>
      <c r="X876" s="142"/>
      <c r="Y876" s="142"/>
      <c r="Z876" s="142"/>
    </row>
    <row r="877" spans="1:26" ht="19.5" customHeight="1" x14ac:dyDescent="0.2">
      <c r="A877" s="142"/>
      <c r="B877" s="142"/>
      <c r="C877" s="142"/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2"/>
      <c r="O877" s="142"/>
      <c r="P877" s="142"/>
      <c r="Q877" s="142"/>
      <c r="R877" s="142"/>
      <c r="S877" s="142"/>
      <c r="T877" s="142"/>
      <c r="U877" s="142"/>
      <c r="V877" s="142"/>
      <c r="W877" s="142"/>
      <c r="X877" s="142"/>
      <c r="Y877" s="142"/>
      <c r="Z877" s="142"/>
    </row>
    <row r="878" spans="1:26" ht="19.5" customHeight="1" x14ac:dyDescent="0.2">
      <c r="A878" s="142"/>
      <c r="B878" s="142"/>
      <c r="C878" s="142"/>
      <c r="D878" s="142"/>
      <c r="E878" s="142"/>
      <c r="F878" s="142"/>
      <c r="G878" s="142"/>
      <c r="H878" s="142"/>
      <c r="I878" s="142"/>
      <c r="J878" s="142"/>
      <c r="K878" s="142"/>
      <c r="L878" s="142"/>
      <c r="M878" s="142"/>
      <c r="N878" s="142"/>
      <c r="O878" s="142"/>
      <c r="P878" s="142"/>
      <c r="Q878" s="142"/>
      <c r="R878" s="142"/>
      <c r="S878" s="142"/>
      <c r="T878" s="142"/>
      <c r="U878" s="142"/>
      <c r="V878" s="142"/>
      <c r="W878" s="142"/>
      <c r="X878" s="142"/>
      <c r="Y878" s="142"/>
      <c r="Z878" s="142"/>
    </row>
    <row r="879" spans="1:26" ht="19.5" customHeight="1" x14ac:dyDescent="0.2">
      <c r="A879" s="142"/>
      <c r="B879" s="142"/>
      <c r="C879" s="142"/>
      <c r="D879" s="142"/>
      <c r="E879" s="142"/>
      <c r="F879" s="142"/>
      <c r="G879" s="142"/>
      <c r="H879" s="142"/>
      <c r="I879" s="142"/>
      <c r="J879" s="142"/>
      <c r="K879" s="142"/>
      <c r="L879" s="142"/>
      <c r="M879" s="142"/>
      <c r="N879" s="142"/>
      <c r="O879" s="142"/>
      <c r="P879" s="142"/>
      <c r="Q879" s="142"/>
      <c r="R879" s="142"/>
      <c r="S879" s="142"/>
      <c r="T879" s="142"/>
      <c r="U879" s="142"/>
      <c r="V879" s="142"/>
      <c r="W879" s="142"/>
      <c r="X879" s="142"/>
      <c r="Y879" s="142"/>
      <c r="Z879" s="142"/>
    </row>
    <row r="880" spans="1:26" ht="19.5" customHeight="1" x14ac:dyDescent="0.2">
      <c r="A880" s="142"/>
      <c r="B880" s="142"/>
      <c r="C880" s="142"/>
      <c r="D880" s="142"/>
      <c r="E880" s="142"/>
      <c r="F880" s="142"/>
      <c r="G880" s="142"/>
      <c r="H880" s="142"/>
      <c r="I880" s="142"/>
      <c r="J880" s="142"/>
      <c r="K880" s="142"/>
      <c r="L880" s="142"/>
      <c r="M880" s="142"/>
      <c r="N880" s="142"/>
      <c r="O880" s="142"/>
      <c r="P880" s="142"/>
      <c r="Q880" s="142"/>
      <c r="R880" s="142"/>
      <c r="S880" s="142"/>
      <c r="T880" s="142"/>
      <c r="U880" s="142"/>
      <c r="V880" s="142"/>
      <c r="W880" s="142"/>
      <c r="X880" s="142"/>
      <c r="Y880" s="142"/>
      <c r="Z880" s="142"/>
    </row>
    <row r="881" spans="1:26" ht="19.5" customHeight="1" x14ac:dyDescent="0.2">
      <c r="A881" s="142"/>
      <c r="B881" s="142"/>
      <c r="C881" s="142"/>
      <c r="D881" s="142"/>
      <c r="E881" s="142"/>
      <c r="F881" s="142"/>
      <c r="G881" s="142"/>
      <c r="H881" s="142"/>
      <c r="I881" s="142"/>
      <c r="J881" s="142"/>
      <c r="K881" s="142"/>
      <c r="L881" s="142"/>
      <c r="M881" s="142"/>
      <c r="N881" s="142"/>
      <c r="O881" s="142"/>
      <c r="P881" s="142"/>
      <c r="Q881" s="142"/>
      <c r="R881" s="142"/>
      <c r="S881" s="142"/>
      <c r="T881" s="142"/>
      <c r="U881" s="142"/>
      <c r="V881" s="142"/>
      <c r="W881" s="142"/>
      <c r="X881" s="142"/>
      <c r="Y881" s="142"/>
      <c r="Z881" s="142"/>
    </row>
    <row r="882" spans="1:26" ht="19.5" customHeight="1" x14ac:dyDescent="0.2">
      <c r="A882" s="142"/>
      <c r="B882" s="142"/>
      <c r="C882" s="142"/>
      <c r="D882" s="142"/>
      <c r="E882" s="142"/>
      <c r="F882" s="142"/>
      <c r="G882" s="142"/>
      <c r="H882" s="142"/>
      <c r="I882" s="142"/>
      <c r="J882" s="142"/>
      <c r="K882" s="142"/>
      <c r="L882" s="142"/>
      <c r="M882" s="142"/>
      <c r="N882" s="142"/>
      <c r="O882" s="142"/>
      <c r="P882" s="142"/>
      <c r="Q882" s="142"/>
      <c r="R882" s="142"/>
      <c r="S882" s="142"/>
      <c r="T882" s="142"/>
      <c r="U882" s="142"/>
      <c r="V882" s="142"/>
      <c r="W882" s="142"/>
      <c r="X882" s="142"/>
      <c r="Y882" s="142"/>
      <c r="Z882" s="142"/>
    </row>
    <row r="883" spans="1:26" ht="19.5" customHeight="1" x14ac:dyDescent="0.2">
      <c r="A883" s="142"/>
      <c r="B883" s="142"/>
      <c r="C883" s="142"/>
      <c r="D883" s="142"/>
      <c r="E883" s="142"/>
      <c r="F883" s="142"/>
      <c r="G883" s="142"/>
      <c r="H883" s="142"/>
      <c r="I883" s="142"/>
      <c r="J883" s="142"/>
      <c r="K883" s="142"/>
      <c r="L883" s="142"/>
      <c r="M883" s="142"/>
      <c r="N883" s="142"/>
      <c r="O883" s="142"/>
      <c r="P883" s="142"/>
      <c r="Q883" s="142"/>
      <c r="R883" s="142"/>
      <c r="S883" s="142"/>
      <c r="T883" s="142"/>
      <c r="U883" s="142"/>
      <c r="V883" s="142"/>
      <c r="W883" s="142"/>
      <c r="X883" s="142"/>
      <c r="Y883" s="142"/>
      <c r="Z883" s="142"/>
    </row>
    <row r="884" spans="1:26" ht="19.5" customHeight="1" x14ac:dyDescent="0.2">
      <c r="A884" s="142"/>
      <c r="B884" s="142"/>
      <c r="C884" s="142"/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2"/>
      <c r="O884" s="142"/>
      <c r="P884" s="142"/>
      <c r="Q884" s="142"/>
      <c r="R884" s="142"/>
      <c r="S884" s="142"/>
      <c r="T884" s="142"/>
      <c r="U884" s="142"/>
      <c r="V884" s="142"/>
      <c r="W884" s="142"/>
      <c r="X884" s="142"/>
      <c r="Y884" s="142"/>
      <c r="Z884" s="142"/>
    </row>
    <row r="885" spans="1:26" ht="19.5" customHeight="1" x14ac:dyDescent="0.2">
      <c r="A885" s="142"/>
      <c r="B885" s="142"/>
      <c r="C885" s="142"/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2"/>
      <c r="O885" s="142"/>
      <c r="P885" s="142"/>
      <c r="Q885" s="142"/>
      <c r="R885" s="142"/>
      <c r="S885" s="142"/>
      <c r="T885" s="142"/>
      <c r="U885" s="142"/>
      <c r="V885" s="142"/>
      <c r="W885" s="142"/>
      <c r="X885" s="142"/>
      <c r="Y885" s="142"/>
      <c r="Z885" s="142"/>
    </row>
    <row r="886" spans="1:26" ht="19.5" customHeight="1" x14ac:dyDescent="0.2">
      <c r="A886" s="142"/>
      <c r="B886" s="142"/>
      <c r="C886" s="142"/>
      <c r="D886" s="142"/>
      <c r="E886" s="142"/>
      <c r="F886" s="142"/>
      <c r="G886" s="142"/>
      <c r="H886" s="142"/>
      <c r="I886" s="142"/>
      <c r="J886" s="142"/>
      <c r="K886" s="142"/>
      <c r="L886" s="142"/>
      <c r="M886" s="142"/>
      <c r="N886" s="142"/>
      <c r="O886" s="142"/>
      <c r="P886" s="142"/>
      <c r="Q886" s="142"/>
      <c r="R886" s="142"/>
      <c r="S886" s="142"/>
      <c r="T886" s="142"/>
      <c r="U886" s="142"/>
      <c r="V886" s="142"/>
      <c r="W886" s="142"/>
      <c r="X886" s="142"/>
      <c r="Y886" s="142"/>
      <c r="Z886" s="142"/>
    </row>
    <row r="887" spans="1:26" ht="19.5" customHeight="1" x14ac:dyDescent="0.2">
      <c r="A887" s="142"/>
      <c r="B887" s="142"/>
      <c r="C887" s="142"/>
      <c r="D887" s="142"/>
      <c r="E887" s="142"/>
      <c r="F887" s="142"/>
      <c r="G887" s="142"/>
      <c r="H887" s="142"/>
      <c r="I887" s="142"/>
      <c r="J887" s="142"/>
      <c r="K887" s="142"/>
      <c r="L887" s="142"/>
      <c r="M887" s="142"/>
      <c r="N887" s="142"/>
      <c r="O887" s="142"/>
      <c r="P887" s="142"/>
      <c r="Q887" s="142"/>
      <c r="R887" s="142"/>
      <c r="S887" s="142"/>
      <c r="T887" s="142"/>
      <c r="U887" s="142"/>
      <c r="V887" s="142"/>
      <c r="W887" s="142"/>
      <c r="X887" s="142"/>
      <c r="Y887" s="142"/>
      <c r="Z887" s="142"/>
    </row>
    <row r="888" spans="1:26" ht="19.5" customHeight="1" x14ac:dyDescent="0.2">
      <c r="A888" s="142"/>
      <c r="B888" s="142"/>
      <c r="C888" s="142"/>
      <c r="D888" s="142"/>
      <c r="E888" s="142"/>
      <c r="F888" s="142"/>
      <c r="G888" s="142"/>
      <c r="H888" s="142"/>
      <c r="I888" s="142"/>
      <c r="J888" s="142"/>
      <c r="K888" s="142"/>
      <c r="L888" s="142"/>
      <c r="M888" s="142"/>
      <c r="N888" s="142"/>
      <c r="O888" s="142"/>
      <c r="P888" s="142"/>
      <c r="Q888" s="142"/>
      <c r="R888" s="142"/>
      <c r="S888" s="142"/>
      <c r="T888" s="142"/>
      <c r="U888" s="142"/>
      <c r="V888" s="142"/>
      <c r="W888" s="142"/>
      <c r="X888" s="142"/>
      <c r="Y888" s="142"/>
      <c r="Z888" s="142"/>
    </row>
    <row r="889" spans="1:26" ht="19.5" customHeight="1" x14ac:dyDescent="0.2">
      <c r="A889" s="142"/>
      <c r="B889" s="142"/>
      <c r="C889" s="142"/>
      <c r="D889" s="142"/>
      <c r="E889" s="142"/>
      <c r="F889" s="142"/>
      <c r="G889" s="142"/>
      <c r="H889" s="142"/>
      <c r="I889" s="142"/>
      <c r="J889" s="142"/>
      <c r="K889" s="142"/>
      <c r="L889" s="142"/>
      <c r="M889" s="142"/>
      <c r="N889" s="142"/>
      <c r="O889" s="142"/>
      <c r="P889" s="142"/>
      <c r="Q889" s="142"/>
      <c r="R889" s="142"/>
      <c r="S889" s="142"/>
      <c r="T889" s="142"/>
      <c r="U889" s="142"/>
      <c r="V889" s="142"/>
      <c r="W889" s="142"/>
      <c r="X889" s="142"/>
      <c r="Y889" s="142"/>
      <c r="Z889" s="142"/>
    </row>
    <row r="890" spans="1:26" ht="19.5" customHeight="1" x14ac:dyDescent="0.2">
      <c r="A890" s="142"/>
      <c r="B890" s="142"/>
      <c r="C890" s="142"/>
      <c r="D890" s="142"/>
      <c r="E890" s="142"/>
      <c r="F890" s="142"/>
      <c r="G890" s="142"/>
      <c r="H890" s="142"/>
      <c r="I890" s="142"/>
      <c r="J890" s="142"/>
      <c r="K890" s="142"/>
      <c r="L890" s="142"/>
      <c r="M890" s="142"/>
      <c r="N890" s="142"/>
      <c r="O890" s="142"/>
      <c r="P890" s="142"/>
      <c r="Q890" s="142"/>
      <c r="R890" s="142"/>
      <c r="S890" s="142"/>
      <c r="T890" s="142"/>
      <c r="U890" s="142"/>
      <c r="V890" s="142"/>
      <c r="W890" s="142"/>
      <c r="X890" s="142"/>
      <c r="Y890" s="142"/>
      <c r="Z890" s="142"/>
    </row>
    <row r="891" spans="1:26" ht="19.5" customHeight="1" x14ac:dyDescent="0.2">
      <c r="A891" s="142"/>
      <c r="B891" s="142"/>
      <c r="C891" s="142"/>
      <c r="D891" s="142"/>
      <c r="E891" s="142"/>
      <c r="F891" s="142"/>
      <c r="G891" s="142"/>
      <c r="H891" s="142"/>
      <c r="I891" s="142"/>
      <c r="J891" s="142"/>
      <c r="K891" s="142"/>
      <c r="L891" s="142"/>
      <c r="M891" s="142"/>
      <c r="N891" s="142"/>
      <c r="O891" s="142"/>
      <c r="P891" s="142"/>
      <c r="Q891" s="142"/>
      <c r="R891" s="142"/>
      <c r="S891" s="142"/>
      <c r="T891" s="142"/>
      <c r="U891" s="142"/>
      <c r="V891" s="142"/>
      <c r="W891" s="142"/>
      <c r="X891" s="142"/>
      <c r="Y891" s="142"/>
      <c r="Z891" s="142"/>
    </row>
    <row r="892" spans="1:26" ht="19.5" customHeight="1" x14ac:dyDescent="0.2">
      <c r="A892" s="142"/>
      <c r="B892" s="142"/>
      <c r="C892" s="142"/>
      <c r="D892" s="142"/>
      <c r="E892" s="142"/>
      <c r="F892" s="142"/>
      <c r="G892" s="142"/>
      <c r="H892" s="142"/>
      <c r="I892" s="142"/>
      <c r="J892" s="142"/>
      <c r="K892" s="142"/>
      <c r="L892" s="142"/>
      <c r="M892" s="142"/>
      <c r="N892" s="142"/>
      <c r="O892" s="142"/>
      <c r="P892" s="142"/>
      <c r="Q892" s="142"/>
      <c r="R892" s="142"/>
      <c r="S892" s="142"/>
      <c r="T892" s="142"/>
      <c r="U892" s="142"/>
      <c r="V892" s="142"/>
      <c r="W892" s="142"/>
      <c r="X892" s="142"/>
      <c r="Y892" s="142"/>
      <c r="Z892" s="142"/>
    </row>
    <row r="893" spans="1:26" ht="19.5" customHeight="1" x14ac:dyDescent="0.2">
      <c r="A893" s="142"/>
      <c r="B893" s="142"/>
      <c r="C893" s="142"/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2"/>
      <c r="O893" s="142"/>
      <c r="P893" s="142"/>
      <c r="Q893" s="142"/>
      <c r="R893" s="142"/>
      <c r="S893" s="142"/>
      <c r="T893" s="142"/>
      <c r="U893" s="142"/>
      <c r="V893" s="142"/>
      <c r="W893" s="142"/>
      <c r="X893" s="142"/>
      <c r="Y893" s="142"/>
      <c r="Z893" s="142"/>
    </row>
    <row r="894" spans="1:26" ht="19.5" customHeight="1" x14ac:dyDescent="0.2">
      <c r="A894" s="142"/>
      <c r="B894" s="142"/>
      <c r="C894" s="142"/>
      <c r="D894" s="142"/>
      <c r="E894" s="142"/>
      <c r="F894" s="142"/>
      <c r="G894" s="142"/>
      <c r="H894" s="142"/>
      <c r="I894" s="142"/>
      <c r="J894" s="142"/>
      <c r="K894" s="142"/>
      <c r="L894" s="142"/>
      <c r="M894" s="142"/>
      <c r="N894" s="142"/>
      <c r="O894" s="142"/>
      <c r="P894" s="142"/>
      <c r="Q894" s="142"/>
      <c r="R894" s="142"/>
      <c r="S894" s="142"/>
      <c r="T894" s="142"/>
      <c r="U894" s="142"/>
      <c r="V894" s="142"/>
      <c r="W894" s="142"/>
      <c r="X894" s="142"/>
      <c r="Y894" s="142"/>
      <c r="Z894" s="142"/>
    </row>
    <row r="895" spans="1:26" ht="19.5" customHeight="1" x14ac:dyDescent="0.2">
      <c r="A895" s="142"/>
      <c r="B895" s="142"/>
      <c r="C895" s="142"/>
      <c r="D895" s="142"/>
      <c r="E895" s="142"/>
      <c r="F895" s="142"/>
      <c r="G895" s="142"/>
      <c r="H895" s="142"/>
      <c r="I895" s="142"/>
      <c r="J895" s="142"/>
      <c r="K895" s="142"/>
      <c r="L895" s="142"/>
      <c r="M895" s="142"/>
      <c r="N895" s="142"/>
      <c r="O895" s="142"/>
      <c r="P895" s="142"/>
      <c r="Q895" s="142"/>
      <c r="R895" s="142"/>
      <c r="S895" s="142"/>
      <c r="T895" s="142"/>
      <c r="U895" s="142"/>
      <c r="V895" s="142"/>
      <c r="W895" s="142"/>
      <c r="X895" s="142"/>
      <c r="Y895" s="142"/>
      <c r="Z895" s="142"/>
    </row>
    <row r="896" spans="1:26" ht="19.5" customHeight="1" x14ac:dyDescent="0.2">
      <c r="A896" s="142"/>
      <c r="B896" s="142"/>
      <c r="C896" s="142"/>
      <c r="D896" s="142"/>
      <c r="E896" s="142"/>
      <c r="F896" s="142"/>
      <c r="G896" s="142"/>
      <c r="H896" s="142"/>
      <c r="I896" s="142"/>
      <c r="J896" s="142"/>
      <c r="K896" s="142"/>
      <c r="L896" s="142"/>
      <c r="M896" s="142"/>
      <c r="N896" s="142"/>
      <c r="O896" s="142"/>
      <c r="P896" s="142"/>
      <c r="Q896" s="142"/>
      <c r="R896" s="142"/>
      <c r="S896" s="142"/>
      <c r="T896" s="142"/>
      <c r="U896" s="142"/>
      <c r="V896" s="142"/>
      <c r="W896" s="142"/>
      <c r="X896" s="142"/>
      <c r="Y896" s="142"/>
      <c r="Z896" s="142"/>
    </row>
    <row r="897" spans="1:26" ht="19.5" customHeight="1" x14ac:dyDescent="0.2">
      <c r="A897" s="142"/>
      <c r="B897" s="142"/>
      <c r="C897" s="142"/>
      <c r="D897" s="142"/>
      <c r="E897" s="142"/>
      <c r="F897" s="142"/>
      <c r="G897" s="142"/>
      <c r="H897" s="142"/>
      <c r="I897" s="142"/>
      <c r="J897" s="142"/>
      <c r="K897" s="142"/>
      <c r="L897" s="142"/>
      <c r="M897" s="142"/>
      <c r="N897" s="142"/>
      <c r="O897" s="142"/>
      <c r="P897" s="142"/>
      <c r="Q897" s="142"/>
      <c r="R897" s="142"/>
      <c r="S897" s="142"/>
      <c r="T897" s="142"/>
      <c r="U897" s="142"/>
      <c r="V897" s="142"/>
      <c r="W897" s="142"/>
      <c r="X897" s="142"/>
      <c r="Y897" s="142"/>
      <c r="Z897" s="142"/>
    </row>
    <row r="898" spans="1:26" ht="19.5" customHeight="1" x14ac:dyDescent="0.2">
      <c r="A898" s="142"/>
      <c r="B898" s="142"/>
      <c r="C898" s="142"/>
      <c r="D898" s="142"/>
      <c r="E898" s="142"/>
      <c r="F898" s="142"/>
      <c r="G898" s="142"/>
      <c r="H898" s="142"/>
      <c r="I898" s="142"/>
      <c r="J898" s="142"/>
      <c r="K898" s="142"/>
      <c r="L898" s="142"/>
      <c r="M898" s="142"/>
      <c r="N898" s="142"/>
      <c r="O898" s="142"/>
      <c r="P898" s="142"/>
      <c r="Q898" s="142"/>
      <c r="R898" s="142"/>
      <c r="S898" s="142"/>
      <c r="T898" s="142"/>
      <c r="U898" s="142"/>
      <c r="V898" s="142"/>
      <c r="W898" s="142"/>
      <c r="X898" s="142"/>
      <c r="Y898" s="142"/>
      <c r="Z898" s="142"/>
    </row>
    <row r="899" spans="1:26" ht="19.5" customHeight="1" x14ac:dyDescent="0.2">
      <c r="A899" s="142"/>
      <c r="B899" s="142"/>
      <c r="C899" s="142"/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2"/>
      <c r="O899" s="142"/>
      <c r="P899" s="142"/>
      <c r="Q899" s="142"/>
      <c r="R899" s="142"/>
      <c r="S899" s="142"/>
      <c r="T899" s="142"/>
      <c r="U899" s="142"/>
      <c r="V899" s="142"/>
      <c r="W899" s="142"/>
      <c r="X899" s="142"/>
      <c r="Y899" s="142"/>
      <c r="Z899" s="142"/>
    </row>
    <row r="900" spans="1:26" ht="19.5" customHeight="1" x14ac:dyDescent="0.2">
      <c r="A900" s="142"/>
      <c r="B900" s="142"/>
      <c r="C900" s="142"/>
      <c r="D900" s="142"/>
      <c r="E900" s="142"/>
      <c r="F900" s="142"/>
      <c r="G900" s="142"/>
      <c r="H900" s="142"/>
      <c r="I900" s="142"/>
      <c r="J900" s="142"/>
      <c r="K900" s="142"/>
      <c r="L900" s="142"/>
      <c r="M900" s="142"/>
      <c r="N900" s="142"/>
      <c r="O900" s="142"/>
      <c r="P900" s="142"/>
      <c r="Q900" s="142"/>
      <c r="R900" s="142"/>
      <c r="S900" s="142"/>
      <c r="T900" s="142"/>
      <c r="U900" s="142"/>
      <c r="V900" s="142"/>
      <c r="W900" s="142"/>
      <c r="X900" s="142"/>
      <c r="Y900" s="142"/>
      <c r="Z900" s="142"/>
    </row>
    <row r="901" spans="1:26" ht="19.5" customHeight="1" x14ac:dyDescent="0.2">
      <c r="A901" s="142"/>
      <c r="B901" s="142"/>
      <c r="C901" s="142"/>
      <c r="D901" s="142"/>
      <c r="E901" s="142"/>
      <c r="F901" s="142"/>
      <c r="G901" s="142"/>
      <c r="H901" s="142"/>
      <c r="I901" s="142"/>
      <c r="J901" s="142"/>
      <c r="K901" s="142"/>
      <c r="L901" s="142"/>
      <c r="M901" s="142"/>
      <c r="N901" s="142"/>
      <c r="O901" s="142"/>
      <c r="P901" s="142"/>
      <c r="Q901" s="142"/>
      <c r="R901" s="142"/>
      <c r="S901" s="142"/>
      <c r="T901" s="142"/>
      <c r="U901" s="142"/>
      <c r="V901" s="142"/>
      <c r="W901" s="142"/>
      <c r="X901" s="142"/>
      <c r="Y901" s="142"/>
      <c r="Z901" s="142"/>
    </row>
    <row r="902" spans="1:26" ht="19.5" customHeight="1" x14ac:dyDescent="0.2">
      <c r="A902" s="142"/>
      <c r="B902" s="142"/>
      <c r="C902" s="142"/>
      <c r="D902" s="142"/>
      <c r="E902" s="142"/>
      <c r="F902" s="142"/>
      <c r="G902" s="142"/>
      <c r="H902" s="142"/>
      <c r="I902" s="142"/>
      <c r="J902" s="142"/>
      <c r="K902" s="142"/>
      <c r="L902" s="142"/>
      <c r="M902" s="142"/>
      <c r="N902" s="142"/>
      <c r="O902" s="142"/>
      <c r="P902" s="142"/>
      <c r="Q902" s="142"/>
      <c r="R902" s="142"/>
      <c r="S902" s="142"/>
      <c r="T902" s="142"/>
      <c r="U902" s="142"/>
      <c r="V902" s="142"/>
      <c r="W902" s="142"/>
      <c r="X902" s="142"/>
      <c r="Y902" s="142"/>
      <c r="Z902" s="142"/>
    </row>
    <row r="903" spans="1:26" ht="19.5" customHeight="1" x14ac:dyDescent="0.2">
      <c r="A903" s="142"/>
      <c r="B903" s="142"/>
      <c r="C903" s="142"/>
      <c r="D903" s="142"/>
      <c r="E903" s="142"/>
      <c r="F903" s="142"/>
      <c r="G903" s="142"/>
      <c r="H903" s="142"/>
      <c r="I903" s="142"/>
      <c r="J903" s="142"/>
      <c r="K903" s="142"/>
      <c r="L903" s="142"/>
      <c r="M903" s="142"/>
      <c r="N903" s="142"/>
      <c r="O903" s="142"/>
      <c r="P903" s="142"/>
      <c r="Q903" s="142"/>
      <c r="R903" s="142"/>
      <c r="S903" s="142"/>
      <c r="T903" s="142"/>
      <c r="U903" s="142"/>
      <c r="V903" s="142"/>
      <c r="W903" s="142"/>
      <c r="X903" s="142"/>
      <c r="Y903" s="142"/>
      <c r="Z903" s="142"/>
    </row>
    <row r="904" spans="1:26" ht="19.5" customHeight="1" x14ac:dyDescent="0.2">
      <c r="A904" s="142"/>
      <c r="B904" s="142"/>
      <c r="C904" s="142"/>
      <c r="D904" s="142"/>
      <c r="E904" s="142"/>
      <c r="F904" s="142"/>
      <c r="G904" s="142"/>
      <c r="H904" s="142"/>
      <c r="I904" s="142"/>
      <c r="J904" s="142"/>
      <c r="K904" s="142"/>
      <c r="L904" s="142"/>
      <c r="M904" s="142"/>
      <c r="N904" s="142"/>
      <c r="O904" s="142"/>
      <c r="P904" s="142"/>
      <c r="Q904" s="142"/>
      <c r="R904" s="142"/>
      <c r="S904" s="142"/>
      <c r="T904" s="142"/>
      <c r="U904" s="142"/>
      <c r="V904" s="142"/>
      <c r="W904" s="142"/>
      <c r="X904" s="142"/>
      <c r="Y904" s="142"/>
      <c r="Z904" s="142"/>
    </row>
    <row r="905" spans="1:26" ht="19.5" customHeight="1" x14ac:dyDescent="0.2">
      <c r="A905" s="142"/>
      <c r="B905" s="142"/>
      <c r="C905" s="142"/>
      <c r="D905" s="142"/>
      <c r="E905" s="142"/>
      <c r="F905" s="142"/>
      <c r="G905" s="142"/>
      <c r="H905" s="142"/>
      <c r="I905" s="142"/>
      <c r="J905" s="142"/>
      <c r="K905" s="142"/>
      <c r="L905" s="142"/>
      <c r="M905" s="142"/>
      <c r="N905" s="142"/>
      <c r="O905" s="142"/>
      <c r="P905" s="142"/>
      <c r="Q905" s="142"/>
      <c r="R905" s="142"/>
      <c r="S905" s="142"/>
      <c r="T905" s="142"/>
      <c r="U905" s="142"/>
      <c r="V905" s="142"/>
      <c r="W905" s="142"/>
      <c r="X905" s="142"/>
      <c r="Y905" s="142"/>
      <c r="Z905" s="142"/>
    </row>
    <row r="906" spans="1:26" ht="19.5" customHeight="1" x14ac:dyDescent="0.2">
      <c r="A906" s="142"/>
      <c r="B906" s="142"/>
      <c r="C906" s="142"/>
      <c r="D906" s="142"/>
      <c r="E906" s="142"/>
      <c r="F906" s="142"/>
      <c r="G906" s="142"/>
      <c r="H906" s="142"/>
      <c r="I906" s="142"/>
      <c r="J906" s="142"/>
      <c r="K906" s="142"/>
      <c r="L906" s="142"/>
      <c r="M906" s="142"/>
      <c r="N906" s="142"/>
      <c r="O906" s="142"/>
      <c r="P906" s="142"/>
      <c r="Q906" s="142"/>
      <c r="R906" s="142"/>
      <c r="S906" s="142"/>
      <c r="T906" s="142"/>
      <c r="U906" s="142"/>
      <c r="V906" s="142"/>
      <c r="W906" s="142"/>
      <c r="X906" s="142"/>
      <c r="Y906" s="142"/>
      <c r="Z906" s="142"/>
    </row>
    <row r="907" spans="1:26" ht="19.5" customHeight="1" x14ac:dyDescent="0.2">
      <c r="A907" s="142"/>
      <c r="B907" s="142"/>
      <c r="C907" s="142"/>
      <c r="D907" s="142"/>
      <c r="E907" s="142"/>
      <c r="F907" s="142"/>
      <c r="G907" s="142"/>
      <c r="H907" s="142"/>
      <c r="I907" s="142"/>
      <c r="J907" s="142"/>
      <c r="K907" s="142"/>
      <c r="L907" s="142"/>
      <c r="M907" s="142"/>
      <c r="N907" s="142"/>
      <c r="O907" s="142"/>
      <c r="P907" s="142"/>
      <c r="Q907" s="142"/>
      <c r="R907" s="142"/>
      <c r="S907" s="142"/>
      <c r="T907" s="142"/>
      <c r="U907" s="142"/>
      <c r="V907" s="142"/>
      <c r="W907" s="142"/>
      <c r="X907" s="142"/>
      <c r="Y907" s="142"/>
      <c r="Z907" s="142"/>
    </row>
    <row r="908" spans="1:26" ht="19.5" customHeight="1" x14ac:dyDescent="0.2">
      <c r="A908" s="142"/>
      <c r="B908" s="142"/>
      <c r="C908" s="142"/>
      <c r="D908" s="142"/>
      <c r="E908" s="142"/>
      <c r="F908" s="142"/>
      <c r="G908" s="142"/>
      <c r="H908" s="142"/>
      <c r="I908" s="142"/>
      <c r="J908" s="142"/>
      <c r="K908" s="142"/>
      <c r="L908" s="142"/>
      <c r="M908" s="142"/>
      <c r="N908" s="142"/>
      <c r="O908" s="142"/>
      <c r="P908" s="142"/>
      <c r="Q908" s="142"/>
      <c r="R908" s="142"/>
      <c r="S908" s="142"/>
      <c r="T908" s="142"/>
      <c r="U908" s="142"/>
      <c r="V908" s="142"/>
      <c r="W908" s="142"/>
      <c r="X908" s="142"/>
      <c r="Y908" s="142"/>
      <c r="Z908" s="142"/>
    </row>
    <row r="909" spans="1:26" ht="19.5" customHeight="1" x14ac:dyDescent="0.2">
      <c r="A909" s="142"/>
      <c r="B909" s="142"/>
      <c r="C909" s="142"/>
      <c r="D909" s="142"/>
      <c r="E909" s="142"/>
      <c r="F909" s="142"/>
      <c r="G909" s="142"/>
      <c r="H909" s="142"/>
      <c r="I909" s="142"/>
      <c r="J909" s="142"/>
      <c r="K909" s="142"/>
      <c r="L909" s="142"/>
      <c r="M909" s="142"/>
      <c r="N909" s="142"/>
      <c r="O909" s="142"/>
      <c r="P909" s="142"/>
      <c r="Q909" s="142"/>
      <c r="R909" s="142"/>
      <c r="S909" s="142"/>
      <c r="T909" s="142"/>
      <c r="U909" s="142"/>
      <c r="V909" s="142"/>
      <c r="W909" s="142"/>
      <c r="X909" s="142"/>
      <c r="Y909" s="142"/>
      <c r="Z909" s="142"/>
    </row>
    <row r="910" spans="1:26" ht="19.5" customHeight="1" x14ac:dyDescent="0.2">
      <c r="A910" s="142"/>
      <c r="B910" s="142"/>
      <c r="C910" s="142"/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2"/>
      <c r="O910" s="142"/>
      <c r="P910" s="142"/>
      <c r="Q910" s="142"/>
      <c r="R910" s="142"/>
      <c r="S910" s="142"/>
      <c r="T910" s="142"/>
      <c r="U910" s="142"/>
      <c r="V910" s="142"/>
      <c r="W910" s="142"/>
      <c r="X910" s="142"/>
      <c r="Y910" s="142"/>
      <c r="Z910" s="142"/>
    </row>
    <row r="911" spans="1:26" ht="19.5" customHeight="1" x14ac:dyDescent="0.2">
      <c r="A911" s="142"/>
      <c r="B911" s="142"/>
      <c r="C911" s="142"/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2"/>
      <c r="O911" s="142"/>
      <c r="P911" s="142"/>
      <c r="Q911" s="142"/>
      <c r="R911" s="142"/>
      <c r="S911" s="142"/>
      <c r="T911" s="142"/>
      <c r="U911" s="142"/>
      <c r="V911" s="142"/>
      <c r="W911" s="142"/>
      <c r="X911" s="142"/>
      <c r="Y911" s="142"/>
      <c r="Z911" s="142"/>
    </row>
    <row r="912" spans="1:26" ht="19.5" customHeight="1" x14ac:dyDescent="0.2">
      <c r="A912" s="142"/>
      <c r="B912" s="142"/>
      <c r="C912" s="142"/>
      <c r="D912" s="142"/>
      <c r="E912" s="142"/>
      <c r="F912" s="142"/>
      <c r="G912" s="142"/>
      <c r="H912" s="142"/>
      <c r="I912" s="142"/>
      <c r="J912" s="142"/>
      <c r="K912" s="142"/>
      <c r="L912" s="142"/>
      <c r="M912" s="142"/>
      <c r="N912" s="142"/>
      <c r="O912" s="142"/>
      <c r="P912" s="142"/>
      <c r="Q912" s="142"/>
      <c r="R912" s="142"/>
      <c r="S912" s="142"/>
      <c r="T912" s="142"/>
      <c r="U912" s="142"/>
      <c r="V912" s="142"/>
      <c r="W912" s="142"/>
      <c r="X912" s="142"/>
      <c r="Y912" s="142"/>
      <c r="Z912" s="142"/>
    </row>
    <row r="913" spans="1:26" ht="19.5" customHeight="1" x14ac:dyDescent="0.2">
      <c r="A913" s="142"/>
      <c r="B913" s="142"/>
      <c r="C913" s="142"/>
      <c r="D913" s="142"/>
      <c r="E913" s="142"/>
      <c r="F913" s="142"/>
      <c r="G913" s="142"/>
      <c r="H913" s="142"/>
      <c r="I913" s="142"/>
      <c r="J913" s="142"/>
      <c r="K913" s="142"/>
      <c r="L913" s="142"/>
      <c r="M913" s="142"/>
      <c r="N913" s="142"/>
      <c r="O913" s="142"/>
      <c r="P913" s="142"/>
      <c r="Q913" s="142"/>
      <c r="R913" s="142"/>
      <c r="S913" s="142"/>
      <c r="T913" s="142"/>
      <c r="U913" s="142"/>
      <c r="V913" s="142"/>
      <c r="W913" s="142"/>
      <c r="X913" s="142"/>
      <c r="Y913" s="142"/>
      <c r="Z913" s="142"/>
    </row>
    <row r="914" spans="1:26" ht="19.5" customHeight="1" x14ac:dyDescent="0.2">
      <c r="A914" s="142"/>
      <c r="B914" s="142"/>
      <c r="C914" s="142"/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2"/>
      <c r="O914" s="142"/>
      <c r="P914" s="142"/>
      <c r="Q914" s="142"/>
      <c r="R914" s="142"/>
      <c r="S914" s="142"/>
      <c r="T914" s="142"/>
      <c r="U914" s="142"/>
      <c r="V914" s="142"/>
      <c r="W914" s="142"/>
      <c r="X914" s="142"/>
      <c r="Y914" s="142"/>
      <c r="Z914" s="142"/>
    </row>
    <row r="915" spans="1:26" ht="19.5" customHeight="1" x14ac:dyDescent="0.2">
      <c r="A915" s="142"/>
      <c r="B915" s="142"/>
      <c r="C915" s="142"/>
      <c r="D915" s="142"/>
      <c r="E915" s="142"/>
      <c r="F915" s="142"/>
      <c r="G915" s="142"/>
      <c r="H915" s="142"/>
      <c r="I915" s="142"/>
      <c r="J915" s="142"/>
      <c r="K915" s="142"/>
      <c r="L915" s="142"/>
      <c r="M915" s="142"/>
      <c r="N915" s="142"/>
      <c r="O915" s="142"/>
      <c r="P915" s="142"/>
      <c r="Q915" s="142"/>
      <c r="R915" s="142"/>
      <c r="S915" s="142"/>
      <c r="T915" s="142"/>
      <c r="U915" s="142"/>
      <c r="V915" s="142"/>
      <c r="W915" s="142"/>
      <c r="X915" s="142"/>
      <c r="Y915" s="142"/>
      <c r="Z915" s="142"/>
    </row>
    <row r="916" spans="1:26" ht="19.5" customHeight="1" x14ac:dyDescent="0.2">
      <c r="A916" s="142"/>
      <c r="B916" s="142"/>
      <c r="C916" s="142"/>
      <c r="D916" s="142"/>
      <c r="E916" s="142"/>
      <c r="F916" s="142"/>
      <c r="G916" s="142"/>
      <c r="H916" s="142"/>
      <c r="I916" s="142"/>
      <c r="J916" s="142"/>
      <c r="K916" s="142"/>
      <c r="L916" s="142"/>
      <c r="M916" s="142"/>
      <c r="N916" s="142"/>
      <c r="O916" s="142"/>
      <c r="P916" s="142"/>
      <c r="Q916" s="142"/>
      <c r="R916" s="142"/>
      <c r="S916" s="142"/>
      <c r="T916" s="142"/>
      <c r="U916" s="142"/>
      <c r="V916" s="142"/>
      <c r="W916" s="142"/>
      <c r="X916" s="142"/>
      <c r="Y916" s="142"/>
      <c r="Z916" s="142"/>
    </row>
    <row r="917" spans="1:26" ht="19.5" customHeight="1" x14ac:dyDescent="0.2">
      <c r="A917" s="142"/>
      <c r="B917" s="142"/>
      <c r="C917" s="142"/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2"/>
      <c r="O917" s="142"/>
      <c r="P917" s="142"/>
      <c r="Q917" s="142"/>
      <c r="R917" s="142"/>
      <c r="S917" s="142"/>
      <c r="T917" s="142"/>
      <c r="U917" s="142"/>
      <c r="V917" s="142"/>
      <c r="W917" s="142"/>
      <c r="X917" s="142"/>
      <c r="Y917" s="142"/>
      <c r="Z917" s="142"/>
    </row>
    <row r="918" spans="1:26" ht="19.5" customHeight="1" x14ac:dyDescent="0.2">
      <c r="A918" s="142"/>
      <c r="B918" s="142"/>
      <c r="C918" s="142"/>
      <c r="D918" s="142"/>
      <c r="E918" s="142"/>
      <c r="F918" s="142"/>
      <c r="G918" s="142"/>
      <c r="H918" s="142"/>
      <c r="I918" s="142"/>
      <c r="J918" s="142"/>
      <c r="K918" s="142"/>
      <c r="L918" s="142"/>
      <c r="M918" s="142"/>
      <c r="N918" s="142"/>
      <c r="O918" s="142"/>
      <c r="P918" s="142"/>
      <c r="Q918" s="142"/>
      <c r="R918" s="142"/>
      <c r="S918" s="142"/>
      <c r="T918" s="142"/>
      <c r="U918" s="142"/>
      <c r="V918" s="142"/>
      <c r="W918" s="142"/>
      <c r="X918" s="142"/>
      <c r="Y918" s="142"/>
      <c r="Z918" s="142"/>
    </row>
    <row r="919" spans="1:26" ht="19.5" customHeight="1" x14ac:dyDescent="0.2">
      <c r="A919" s="142"/>
      <c r="B919" s="142"/>
      <c r="C919" s="142"/>
      <c r="D919" s="142"/>
      <c r="E919" s="142"/>
      <c r="F919" s="142"/>
      <c r="G919" s="142"/>
      <c r="H919" s="142"/>
      <c r="I919" s="142"/>
      <c r="J919" s="142"/>
      <c r="K919" s="142"/>
      <c r="L919" s="142"/>
      <c r="M919" s="142"/>
      <c r="N919" s="142"/>
      <c r="O919" s="142"/>
      <c r="P919" s="142"/>
      <c r="Q919" s="142"/>
      <c r="R919" s="142"/>
      <c r="S919" s="142"/>
      <c r="T919" s="142"/>
      <c r="U919" s="142"/>
      <c r="V919" s="142"/>
      <c r="W919" s="142"/>
      <c r="X919" s="142"/>
      <c r="Y919" s="142"/>
      <c r="Z919" s="142"/>
    </row>
    <row r="920" spans="1:26" ht="19.5" customHeight="1" x14ac:dyDescent="0.2">
      <c r="A920" s="142"/>
      <c r="B920" s="142"/>
      <c r="C920" s="142"/>
      <c r="D920" s="142"/>
      <c r="E920" s="142"/>
      <c r="F920" s="142"/>
      <c r="G920" s="142"/>
      <c r="H920" s="142"/>
      <c r="I920" s="142"/>
      <c r="J920" s="142"/>
      <c r="K920" s="142"/>
      <c r="L920" s="142"/>
      <c r="M920" s="142"/>
      <c r="N920" s="142"/>
      <c r="O920" s="142"/>
      <c r="P920" s="142"/>
      <c r="Q920" s="142"/>
      <c r="R920" s="142"/>
      <c r="S920" s="142"/>
      <c r="T920" s="142"/>
      <c r="U920" s="142"/>
      <c r="V920" s="142"/>
      <c r="W920" s="142"/>
      <c r="X920" s="142"/>
      <c r="Y920" s="142"/>
      <c r="Z920" s="142"/>
    </row>
    <row r="921" spans="1:26" ht="19.5" customHeight="1" x14ac:dyDescent="0.2">
      <c r="A921" s="142"/>
      <c r="B921" s="142"/>
      <c r="C921" s="142"/>
      <c r="D921" s="142"/>
      <c r="E921" s="142"/>
      <c r="F921" s="142"/>
      <c r="G921" s="142"/>
      <c r="H921" s="142"/>
      <c r="I921" s="142"/>
      <c r="J921" s="142"/>
      <c r="K921" s="142"/>
      <c r="L921" s="142"/>
      <c r="M921" s="142"/>
      <c r="N921" s="142"/>
      <c r="O921" s="142"/>
      <c r="P921" s="142"/>
      <c r="Q921" s="142"/>
      <c r="R921" s="142"/>
      <c r="S921" s="142"/>
      <c r="T921" s="142"/>
      <c r="U921" s="142"/>
      <c r="V921" s="142"/>
      <c r="W921" s="142"/>
      <c r="X921" s="142"/>
      <c r="Y921" s="142"/>
      <c r="Z921" s="142"/>
    </row>
    <row r="922" spans="1:26" ht="19.5" customHeight="1" x14ac:dyDescent="0.2">
      <c r="A922" s="142"/>
      <c r="B922" s="142"/>
      <c r="C922" s="142"/>
      <c r="D922" s="142"/>
      <c r="E922" s="142"/>
      <c r="F922" s="142"/>
      <c r="G922" s="142"/>
      <c r="H922" s="142"/>
      <c r="I922" s="142"/>
      <c r="J922" s="142"/>
      <c r="K922" s="142"/>
      <c r="L922" s="142"/>
      <c r="M922" s="142"/>
      <c r="N922" s="142"/>
      <c r="O922" s="142"/>
      <c r="P922" s="142"/>
      <c r="Q922" s="142"/>
      <c r="R922" s="142"/>
      <c r="S922" s="142"/>
      <c r="T922" s="142"/>
      <c r="U922" s="142"/>
      <c r="V922" s="142"/>
      <c r="W922" s="142"/>
      <c r="X922" s="142"/>
      <c r="Y922" s="142"/>
      <c r="Z922" s="142"/>
    </row>
    <row r="923" spans="1:26" ht="19.5" customHeight="1" x14ac:dyDescent="0.2">
      <c r="A923" s="142"/>
      <c r="B923" s="142"/>
      <c r="C923" s="142"/>
      <c r="D923" s="142"/>
      <c r="E923" s="142"/>
      <c r="F923" s="142"/>
      <c r="G923" s="142"/>
      <c r="H923" s="142"/>
      <c r="I923" s="142"/>
      <c r="J923" s="142"/>
      <c r="K923" s="142"/>
      <c r="L923" s="142"/>
      <c r="M923" s="142"/>
      <c r="N923" s="142"/>
      <c r="O923" s="142"/>
      <c r="P923" s="142"/>
      <c r="Q923" s="142"/>
      <c r="R923" s="142"/>
      <c r="S923" s="142"/>
      <c r="T923" s="142"/>
      <c r="U923" s="142"/>
      <c r="V923" s="142"/>
      <c r="W923" s="142"/>
      <c r="X923" s="142"/>
      <c r="Y923" s="142"/>
      <c r="Z923" s="142"/>
    </row>
    <row r="924" spans="1:26" ht="19.5" customHeight="1" x14ac:dyDescent="0.2">
      <c r="A924" s="142"/>
      <c r="B924" s="142"/>
      <c r="C924" s="142"/>
      <c r="D924" s="142"/>
      <c r="E924" s="142"/>
      <c r="F924" s="142"/>
      <c r="G924" s="142"/>
      <c r="H924" s="142"/>
      <c r="I924" s="142"/>
      <c r="J924" s="142"/>
      <c r="K924" s="142"/>
      <c r="L924" s="142"/>
      <c r="M924" s="142"/>
      <c r="N924" s="142"/>
      <c r="O924" s="142"/>
      <c r="P924" s="142"/>
      <c r="Q924" s="142"/>
      <c r="R924" s="142"/>
      <c r="S924" s="142"/>
      <c r="T924" s="142"/>
      <c r="U924" s="142"/>
      <c r="V924" s="142"/>
      <c r="W924" s="142"/>
      <c r="X924" s="142"/>
      <c r="Y924" s="142"/>
      <c r="Z924" s="142"/>
    </row>
    <row r="925" spans="1:26" ht="19.5" customHeight="1" x14ac:dyDescent="0.2">
      <c r="A925" s="142"/>
      <c r="B925" s="142"/>
      <c r="C925" s="142"/>
      <c r="D925" s="142"/>
      <c r="E925" s="142"/>
      <c r="F925" s="142"/>
      <c r="G925" s="142"/>
      <c r="H925" s="142"/>
      <c r="I925" s="142"/>
      <c r="J925" s="142"/>
      <c r="K925" s="142"/>
      <c r="L925" s="142"/>
      <c r="M925" s="142"/>
      <c r="N925" s="142"/>
      <c r="O925" s="142"/>
      <c r="P925" s="142"/>
      <c r="Q925" s="142"/>
      <c r="R925" s="142"/>
      <c r="S925" s="142"/>
      <c r="T925" s="142"/>
      <c r="U925" s="142"/>
      <c r="V925" s="142"/>
      <c r="W925" s="142"/>
      <c r="X925" s="142"/>
      <c r="Y925" s="142"/>
      <c r="Z925" s="142"/>
    </row>
    <row r="926" spans="1:26" ht="19.5" customHeight="1" x14ac:dyDescent="0.2">
      <c r="A926" s="142"/>
      <c r="B926" s="142"/>
      <c r="C926" s="142"/>
      <c r="D926" s="142"/>
      <c r="E926" s="142"/>
      <c r="F926" s="142"/>
      <c r="G926" s="142"/>
      <c r="H926" s="142"/>
      <c r="I926" s="142"/>
      <c r="J926" s="142"/>
      <c r="K926" s="142"/>
      <c r="L926" s="142"/>
      <c r="M926" s="142"/>
      <c r="N926" s="142"/>
      <c r="O926" s="142"/>
      <c r="P926" s="142"/>
      <c r="Q926" s="142"/>
      <c r="R926" s="142"/>
      <c r="S926" s="142"/>
      <c r="T926" s="142"/>
      <c r="U926" s="142"/>
      <c r="V926" s="142"/>
      <c r="W926" s="142"/>
      <c r="X926" s="142"/>
      <c r="Y926" s="142"/>
      <c r="Z926" s="142"/>
    </row>
    <row r="927" spans="1:26" ht="19.5" customHeight="1" x14ac:dyDescent="0.2">
      <c r="A927" s="142"/>
      <c r="B927" s="142"/>
      <c r="C927" s="142"/>
      <c r="D927" s="142"/>
      <c r="E927" s="142"/>
      <c r="F927" s="142"/>
      <c r="G927" s="142"/>
      <c r="H927" s="142"/>
      <c r="I927" s="142"/>
      <c r="J927" s="142"/>
      <c r="K927" s="142"/>
      <c r="L927" s="142"/>
      <c r="M927" s="142"/>
      <c r="N927" s="142"/>
      <c r="O927" s="142"/>
      <c r="P927" s="142"/>
      <c r="Q927" s="142"/>
      <c r="R927" s="142"/>
      <c r="S927" s="142"/>
      <c r="T927" s="142"/>
      <c r="U927" s="142"/>
      <c r="V927" s="142"/>
      <c r="W927" s="142"/>
      <c r="X927" s="142"/>
      <c r="Y927" s="142"/>
      <c r="Z927" s="142"/>
    </row>
    <row r="928" spans="1:26" ht="19.5" customHeight="1" x14ac:dyDescent="0.2">
      <c r="A928" s="142"/>
      <c r="B928" s="142"/>
      <c r="C928" s="142"/>
      <c r="D928" s="142"/>
      <c r="E928" s="142"/>
      <c r="F928" s="142"/>
      <c r="G928" s="142"/>
      <c r="H928" s="142"/>
      <c r="I928" s="142"/>
      <c r="J928" s="142"/>
      <c r="K928" s="142"/>
      <c r="L928" s="142"/>
      <c r="M928" s="142"/>
      <c r="N928" s="142"/>
      <c r="O928" s="142"/>
      <c r="P928" s="142"/>
      <c r="Q928" s="142"/>
      <c r="R928" s="142"/>
      <c r="S928" s="142"/>
      <c r="T928" s="142"/>
      <c r="U928" s="142"/>
      <c r="V928" s="142"/>
      <c r="W928" s="142"/>
      <c r="X928" s="142"/>
      <c r="Y928" s="142"/>
      <c r="Z928" s="142"/>
    </row>
    <row r="929" spans="1:26" ht="19.5" customHeight="1" x14ac:dyDescent="0.2">
      <c r="A929" s="142"/>
      <c r="B929" s="142"/>
      <c r="C929" s="142"/>
      <c r="D929" s="142"/>
      <c r="E929" s="142"/>
      <c r="F929" s="142"/>
      <c r="G929" s="142"/>
      <c r="H929" s="142"/>
      <c r="I929" s="142"/>
      <c r="J929" s="142"/>
      <c r="K929" s="142"/>
      <c r="L929" s="142"/>
      <c r="M929" s="142"/>
      <c r="N929" s="142"/>
      <c r="O929" s="142"/>
      <c r="P929" s="142"/>
      <c r="Q929" s="142"/>
      <c r="R929" s="142"/>
      <c r="S929" s="142"/>
      <c r="T929" s="142"/>
      <c r="U929" s="142"/>
      <c r="V929" s="142"/>
      <c r="W929" s="142"/>
      <c r="X929" s="142"/>
      <c r="Y929" s="142"/>
      <c r="Z929" s="142"/>
    </row>
    <row r="930" spans="1:26" ht="19.5" customHeight="1" x14ac:dyDescent="0.2">
      <c r="A930" s="142"/>
      <c r="B930" s="142"/>
      <c r="C930" s="142"/>
      <c r="D930" s="142"/>
      <c r="E930" s="142"/>
      <c r="F930" s="142"/>
      <c r="G930" s="142"/>
      <c r="H930" s="142"/>
      <c r="I930" s="142"/>
      <c r="J930" s="142"/>
      <c r="K930" s="142"/>
      <c r="L930" s="142"/>
      <c r="M930" s="142"/>
      <c r="N930" s="142"/>
      <c r="O930" s="142"/>
      <c r="P930" s="142"/>
      <c r="Q930" s="142"/>
      <c r="R930" s="142"/>
      <c r="S930" s="142"/>
      <c r="T930" s="142"/>
      <c r="U930" s="142"/>
      <c r="V930" s="142"/>
      <c r="W930" s="142"/>
      <c r="X930" s="142"/>
      <c r="Y930" s="142"/>
      <c r="Z930" s="142"/>
    </row>
    <row r="931" spans="1:26" ht="19.5" customHeight="1" x14ac:dyDescent="0.2">
      <c r="A931" s="142"/>
      <c r="B931" s="142"/>
      <c r="C931" s="142"/>
      <c r="D931" s="142"/>
      <c r="E931" s="142"/>
      <c r="F931" s="142"/>
      <c r="G931" s="142"/>
      <c r="H931" s="142"/>
      <c r="I931" s="142"/>
      <c r="J931" s="142"/>
      <c r="K931" s="142"/>
      <c r="L931" s="142"/>
      <c r="M931" s="142"/>
      <c r="N931" s="142"/>
      <c r="O931" s="142"/>
      <c r="P931" s="142"/>
      <c r="Q931" s="142"/>
      <c r="R931" s="142"/>
      <c r="S931" s="142"/>
      <c r="T931" s="142"/>
      <c r="U931" s="142"/>
      <c r="V931" s="142"/>
      <c r="W931" s="142"/>
      <c r="X931" s="142"/>
      <c r="Y931" s="142"/>
      <c r="Z931" s="142"/>
    </row>
    <row r="932" spans="1:26" ht="19.5" customHeight="1" x14ac:dyDescent="0.2">
      <c r="A932" s="142"/>
      <c r="B932" s="142"/>
      <c r="C932" s="142"/>
      <c r="D932" s="142"/>
      <c r="E932" s="142"/>
      <c r="F932" s="142"/>
      <c r="G932" s="142"/>
      <c r="H932" s="142"/>
      <c r="I932" s="142"/>
      <c r="J932" s="142"/>
      <c r="K932" s="142"/>
      <c r="L932" s="142"/>
      <c r="M932" s="142"/>
      <c r="N932" s="142"/>
      <c r="O932" s="142"/>
      <c r="P932" s="142"/>
      <c r="Q932" s="142"/>
      <c r="R932" s="142"/>
      <c r="S932" s="142"/>
      <c r="T932" s="142"/>
      <c r="U932" s="142"/>
      <c r="V932" s="142"/>
      <c r="W932" s="142"/>
      <c r="X932" s="142"/>
      <c r="Y932" s="142"/>
      <c r="Z932" s="142"/>
    </row>
    <row r="933" spans="1:26" ht="19.5" customHeight="1" x14ac:dyDescent="0.2">
      <c r="A933" s="142"/>
      <c r="B933" s="142"/>
      <c r="C933" s="142"/>
      <c r="D933" s="142"/>
      <c r="E933" s="142"/>
      <c r="F933" s="142"/>
      <c r="G933" s="142"/>
      <c r="H933" s="142"/>
      <c r="I933" s="142"/>
      <c r="J933" s="142"/>
      <c r="K933" s="142"/>
      <c r="L933" s="142"/>
      <c r="M933" s="142"/>
      <c r="N933" s="142"/>
      <c r="O933" s="142"/>
      <c r="P933" s="142"/>
      <c r="Q933" s="142"/>
      <c r="R933" s="142"/>
      <c r="S933" s="142"/>
      <c r="T933" s="142"/>
      <c r="U933" s="142"/>
      <c r="V933" s="142"/>
      <c r="W933" s="142"/>
      <c r="X933" s="142"/>
      <c r="Y933" s="142"/>
      <c r="Z933" s="142"/>
    </row>
    <row r="934" spans="1:26" ht="19.5" customHeight="1" x14ac:dyDescent="0.2">
      <c r="A934" s="142"/>
      <c r="B934" s="142"/>
      <c r="C934" s="142"/>
      <c r="D934" s="142"/>
      <c r="E934" s="142"/>
      <c r="F934" s="142"/>
      <c r="G934" s="142"/>
      <c r="H934" s="142"/>
      <c r="I934" s="142"/>
      <c r="J934" s="142"/>
      <c r="K934" s="142"/>
      <c r="L934" s="142"/>
      <c r="M934" s="142"/>
      <c r="N934" s="142"/>
      <c r="O934" s="142"/>
      <c r="P934" s="142"/>
      <c r="Q934" s="142"/>
      <c r="R934" s="142"/>
      <c r="S934" s="142"/>
      <c r="T934" s="142"/>
      <c r="U934" s="142"/>
      <c r="V934" s="142"/>
      <c r="W934" s="142"/>
      <c r="X934" s="142"/>
      <c r="Y934" s="142"/>
      <c r="Z934" s="142"/>
    </row>
    <row r="935" spans="1:26" ht="19.5" customHeight="1" x14ac:dyDescent="0.2">
      <c r="A935" s="142"/>
      <c r="B935" s="142"/>
      <c r="C935" s="142"/>
      <c r="D935" s="142"/>
      <c r="E935" s="142"/>
      <c r="F935" s="142"/>
      <c r="G935" s="142"/>
      <c r="H935" s="142"/>
      <c r="I935" s="142"/>
      <c r="J935" s="142"/>
      <c r="K935" s="142"/>
      <c r="L935" s="142"/>
      <c r="M935" s="142"/>
      <c r="N935" s="142"/>
      <c r="O935" s="142"/>
      <c r="P935" s="142"/>
      <c r="Q935" s="142"/>
      <c r="R935" s="142"/>
      <c r="S935" s="142"/>
      <c r="T935" s="142"/>
      <c r="U935" s="142"/>
      <c r="V935" s="142"/>
      <c r="W935" s="142"/>
      <c r="X935" s="142"/>
      <c r="Y935" s="142"/>
      <c r="Z935" s="142"/>
    </row>
    <row r="936" spans="1:26" ht="19.5" customHeight="1" x14ac:dyDescent="0.2">
      <c r="A936" s="142"/>
      <c r="B936" s="142"/>
      <c r="C936" s="142"/>
      <c r="D936" s="142"/>
      <c r="E936" s="142"/>
      <c r="F936" s="142"/>
      <c r="G936" s="142"/>
      <c r="H936" s="142"/>
      <c r="I936" s="142"/>
      <c r="J936" s="142"/>
      <c r="K936" s="142"/>
      <c r="L936" s="142"/>
      <c r="M936" s="142"/>
      <c r="N936" s="142"/>
      <c r="O936" s="142"/>
      <c r="P936" s="142"/>
      <c r="Q936" s="142"/>
      <c r="R936" s="142"/>
      <c r="S936" s="142"/>
      <c r="T936" s="142"/>
      <c r="U936" s="142"/>
      <c r="V936" s="142"/>
      <c r="W936" s="142"/>
      <c r="X936" s="142"/>
      <c r="Y936" s="142"/>
      <c r="Z936" s="142"/>
    </row>
    <row r="937" spans="1:26" ht="19.5" customHeight="1" x14ac:dyDescent="0.2">
      <c r="A937" s="142"/>
      <c r="B937" s="142"/>
      <c r="C937" s="142"/>
      <c r="D937" s="142"/>
      <c r="E937" s="142"/>
      <c r="F937" s="142"/>
      <c r="G937" s="142"/>
      <c r="H937" s="142"/>
      <c r="I937" s="142"/>
      <c r="J937" s="142"/>
      <c r="K937" s="142"/>
      <c r="L937" s="142"/>
      <c r="M937" s="142"/>
      <c r="N937" s="142"/>
      <c r="O937" s="142"/>
      <c r="P937" s="142"/>
      <c r="Q937" s="142"/>
      <c r="R937" s="142"/>
      <c r="S937" s="142"/>
      <c r="T937" s="142"/>
      <c r="U937" s="142"/>
      <c r="V937" s="142"/>
      <c r="W937" s="142"/>
      <c r="X937" s="142"/>
      <c r="Y937" s="142"/>
      <c r="Z937" s="142"/>
    </row>
    <row r="938" spans="1:26" ht="19.5" customHeight="1" x14ac:dyDescent="0.2">
      <c r="A938" s="142"/>
      <c r="B938" s="142"/>
      <c r="C938" s="142"/>
      <c r="D938" s="142"/>
      <c r="E938" s="142"/>
      <c r="F938" s="142"/>
      <c r="G938" s="142"/>
      <c r="H938" s="142"/>
      <c r="I938" s="142"/>
      <c r="J938" s="142"/>
      <c r="K938" s="142"/>
      <c r="L938" s="142"/>
      <c r="M938" s="142"/>
      <c r="N938" s="142"/>
      <c r="O938" s="142"/>
      <c r="P938" s="142"/>
      <c r="Q938" s="142"/>
      <c r="R938" s="142"/>
      <c r="S938" s="142"/>
      <c r="T938" s="142"/>
      <c r="U938" s="142"/>
      <c r="V938" s="142"/>
      <c r="W938" s="142"/>
      <c r="X938" s="142"/>
      <c r="Y938" s="142"/>
      <c r="Z938" s="142"/>
    </row>
    <row r="939" spans="1:26" ht="19.5" customHeight="1" x14ac:dyDescent="0.2">
      <c r="A939" s="142"/>
      <c r="B939" s="142"/>
      <c r="C939" s="142"/>
      <c r="D939" s="142"/>
      <c r="E939" s="142"/>
      <c r="F939" s="142"/>
      <c r="G939" s="142"/>
      <c r="H939" s="142"/>
      <c r="I939" s="142"/>
      <c r="J939" s="142"/>
      <c r="K939" s="142"/>
      <c r="L939" s="142"/>
      <c r="M939" s="142"/>
      <c r="N939" s="142"/>
      <c r="O939" s="142"/>
      <c r="P939" s="142"/>
      <c r="Q939" s="142"/>
      <c r="R939" s="142"/>
      <c r="S939" s="142"/>
      <c r="T939" s="142"/>
      <c r="U939" s="142"/>
      <c r="V939" s="142"/>
      <c r="W939" s="142"/>
      <c r="X939" s="142"/>
      <c r="Y939" s="142"/>
      <c r="Z939" s="142"/>
    </row>
    <row r="940" spans="1:26" ht="19.5" customHeight="1" x14ac:dyDescent="0.2">
      <c r="A940" s="142"/>
      <c r="B940" s="142"/>
      <c r="C940" s="142"/>
      <c r="D940" s="142"/>
      <c r="E940" s="142"/>
      <c r="F940" s="142"/>
      <c r="G940" s="142"/>
      <c r="H940" s="142"/>
      <c r="I940" s="142"/>
      <c r="J940" s="142"/>
      <c r="K940" s="142"/>
      <c r="L940" s="142"/>
      <c r="M940" s="142"/>
      <c r="N940" s="142"/>
      <c r="O940" s="142"/>
      <c r="P940" s="142"/>
      <c r="Q940" s="142"/>
      <c r="R940" s="142"/>
      <c r="S940" s="142"/>
      <c r="T940" s="142"/>
      <c r="U940" s="142"/>
      <c r="V940" s="142"/>
      <c r="W940" s="142"/>
      <c r="X940" s="142"/>
      <c r="Y940" s="142"/>
      <c r="Z940" s="142"/>
    </row>
    <row r="941" spans="1:26" ht="19.5" customHeight="1" x14ac:dyDescent="0.2">
      <c r="A941" s="142"/>
      <c r="B941" s="142"/>
      <c r="C941" s="142"/>
      <c r="D941" s="142"/>
      <c r="E941" s="142"/>
      <c r="F941" s="142"/>
      <c r="G941" s="142"/>
      <c r="H941" s="142"/>
      <c r="I941" s="142"/>
      <c r="J941" s="142"/>
      <c r="K941" s="142"/>
      <c r="L941" s="142"/>
      <c r="M941" s="142"/>
      <c r="N941" s="142"/>
      <c r="O941" s="142"/>
      <c r="P941" s="142"/>
      <c r="Q941" s="142"/>
      <c r="R941" s="142"/>
      <c r="S941" s="142"/>
      <c r="T941" s="142"/>
      <c r="U941" s="142"/>
      <c r="V941" s="142"/>
      <c r="W941" s="142"/>
      <c r="X941" s="142"/>
      <c r="Y941" s="142"/>
      <c r="Z941" s="142"/>
    </row>
    <row r="942" spans="1:26" ht="19.5" customHeight="1" x14ac:dyDescent="0.2">
      <c r="A942" s="142"/>
      <c r="B942" s="142"/>
      <c r="C942" s="142"/>
      <c r="D942" s="142"/>
      <c r="E942" s="142"/>
      <c r="F942" s="142"/>
      <c r="G942" s="142"/>
      <c r="H942" s="142"/>
      <c r="I942" s="142"/>
      <c r="J942" s="142"/>
      <c r="K942" s="142"/>
      <c r="L942" s="142"/>
      <c r="M942" s="142"/>
      <c r="N942" s="142"/>
      <c r="O942" s="142"/>
      <c r="P942" s="142"/>
      <c r="Q942" s="142"/>
      <c r="R942" s="142"/>
      <c r="S942" s="142"/>
      <c r="T942" s="142"/>
      <c r="U942" s="142"/>
      <c r="V942" s="142"/>
      <c r="W942" s="142"/>
      <c r="X942" s="142"/>
      <c r="Y942" s="142"/>
      <c r="Z942" s="142"/>
    </row>
    <row r="943" spans="1:26" ht="19.5" customHeight="1" x14ac:dyDescent="0.2">
      <c r="A943" s="142"/>
      <c r="B943" s="142"/>
      <c r="C943" s="142"/>
      <c r="D943" s="142"/>
      <c r="E943" s="142"/>
      <c r="F943" s="142"/>
      <c r="G943" s="142"/>
      <c r="H943" s="142"/>
      <c r="I943" s="142"/>
      <c r="J943" s="142"/>
      <c r="K943" s="142"/>
      <c r="L943" s="142"/>
      <c r="M943" s="142"/>
      <c r="N943" s="142"/>
      <c r="O943" s="142"/>
      <c r="P943" s="142"/>
      <c r="Q943" s="142"/>
      <c r="R943" s="142"/>
      <c r="S943" s="142"/>
      <c r="T943" s="142"/>
      <c r="U943" s="142"/>
      <c r="V943" s="142"/>
      <c r="W943" s="142"/>
      <c r="X943" s="142"/>
      <c r="Y943" s="142"/>
      <c r="Z943" s="142"/>
    </row>
    <row r="944" spans="1:26" ht="19.5" customHeight="1" x14ac:dyDescent="0.2">
      <c r="A944" s="142"/>
      <c r="B944" s="142"/>
      <c r="C944" s="142"/>
      <c r="D944" s="142"/>
      <c r="E944" s="142"/>
      <c r="F944" s="142"/>
      <c r="G944" s="142"/>
      <c r="H944" s="142"/>
      <c r="I944" s="142"/>
      <c r="J944" s="142"/>
      <c r="K944" s="142"/>
      <c r="L944" s="142"/>
      <c r="M944" s="142"/>
      <c r="N944" s="142"/>
      <c r="O944" s="142"/>
      <c r="P944" s="142"/>
      <c r="Q944" s="142"/>
      <c r="R944" s="142"/>
      <c r="S944" s="142"/>
      <c r="T944" s="142"/>
      <c r="U944" s="142"/>
      <c r="V944" s="142"/>
      <c r="W944" s="142"/>
      <c r="X944" s="142"/>
      <c r="Y944" s="142"/>
      <c r="Z944" s="142"/>
    </row>
    <row r="945" spans="1:26" ht="19.5" customHeight="1" x14ac:dyDescent="0.2">
      <c r="A945" s="142"/>
      <c r="B945" s="142"/>
      <c r="C945" s="142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2"/>
      <c r="O945" s="142"/>
      <c r="P945" s="142"/>
      <c r="Q945" s="142"/>
      <c r="R945" s="142"/>
      <c r="S945" s="142"/>
      <c r="T945" s="142"/>
      <c r="U945" s="142"/>
      <c r="V945" s="142"/>
      <c r="W945" s="142"/>
      <c r="X945" s="142"/>
      <c r="Y945" s="142"/>
      <c r="Z945" s="142"/>
    </row>
    <row r="946" spans="1:26" ht="19.5" customHeight="1" x14ac:dyDescent="0.2">
      <c r="A946" s="142"/>
      <c r="B946" s="142"/>
      <c r="C946" s="142"/>
      <c r="D946" s="142"/>
      <c r="E946" s="142"/>
      <c r="F946" s="142"/>
      <c r="G946" s="142"/>
      <c r="H946" s="142"/>
      <c r="I946" s="142"/>
      <c r="J946" s="142"/>
      <c r="K946" s="142"/>
      <c r="L946" s="142"/>
      <c r="M946" s="142"/>
      <c r="N946" s="142"/>
      <c r="O946" s="142"/>
      <c r="P946" s="142"/>
      <c r="Q946" s="142"/>
      <c r="R946" s="142"/>
      <c r="S946" s="142"/>
      <c r="T946" s="142"/>
      <c r="U946" s="142"/>
      <c r="V946" s="142"/>
      <c r="W946" s="142"/>
      <c r="X946" s="142"/>
      <c r="Y946" s="142"/>
      <c r="Z946" s="142"/>
    </row>
    <row r="947" spans="1:26" ht="19.5" customHeight="1" x14ac:dyDescent="0.2">
      <c r="A947" s="142"/>
      <c r="B947" s="142"/>
      <c r="C947" s="142"/>
      <c r="D947" s="142"/>
      <c r="E947" s="142"/>
      <c r="F947" s="142"/>
      <c r="G947" s="142"/>
      <c r="H947" s="142"/>
      <c r="I947" s="142"/>
      <c r="J947" s="142"/>
      <c r="K947" s="142"/>
      <c r="L947" s="142"/>
      <c r="M947" s="142"/>
      <c r="N947" s="142"/>
      <c r="O947" s="142"/>
      <c r="P947" s="142"/>
      <c r="Q947" s="142"/>
      <c r="R947" s="142"/>
      <c r="S947" s="142"/>
      <c r="T947" s="142"/>
      <c r="U947" s="142"/>
      <c r="V947" s="142"/>
      <c r="W947" s="142"/>
      <c r="X947" s="142"/>
      <c r="Y947" s="142"/>
      <c r="Z947" s="142"/>
    </row>
    <row r="948" spans="1:26" ht="19.5" customHeight="1" x14ac:dyDescent="0.2">
      <c r="A948" s="142"/>
      <c r="B948" s="142"/>
      <c r="C948" s="142"/>
      <c r="D948" s="142"/>
      <c r="E948" s="142"/>
      <c r="F948" s="142"/>
      <c r="G948" s="142"/>
      <c r="H948" s="142"/>
      <c r="I948" s="142"/>
      <c r="J948" s="142"/>
      <c r="K948" s="142"/>
      <c r="L948" s="142"/>
      <c r="M948" s="142"/>
      <c r="N948" s="142"/>
      <c r="O948" s="142"/>
      <c r="P948" s="142"/>
      <c r="Q948" s="142"/>
      <c r="R948" s="142"/>
      <c r="S948" s="142"/>
      <c r="T948" s="142"/>
      <c r="U948" s="142"/>
      <c r="V948" s="142"/>
      <c r="W948" s="142"/>
      <c r="X948" s="142"/>
      <c r="Y948" s="142"/>
      <c r="Z948" s="142"/>
    </row>
    <row r="949" spans="1:26" ht="19.5" customHeight="1" x14ac:dyDescent="0.2">
      <c r="A949" s="142"/>
      <c r="B949" s="142"/>
      <c r="C949" s="142"/>
      <c r="D949" s="142"/>
      <c r="E949" s="142"/>
      <c r="F949" s="142"/>
      <c r="G949" s="142"/>
      <c r="H949" s="142"/>
      <c r="I949" s="142"/>
      <c r="J949" s="142"/>
      <c r="K949" s="142"/>
      <c r="L949" s="142"/>
      <c r="M949" s="142"/>
      <c r="N949" s="142"/>
      <c r="O949" s="142"/>
      <c r="P949" s="142"/>
      <c r="Q949" s="142"/>
      <c r="R949" s="142"/>
      <c r="S949" s="142"/>
      <c r="T949" s="142"/>
      <c r="U949" s="142"/>
      <c r="V949" s="142"/>
      <c r="W949" s="142"/>
      <c r="X949" s="142"/>
      <c r="Y949" s="142"/>
      <c r="Z949" s="142"/>
    </row>
    <row r="950" spans="1:26" ht="19.5" customHeight="1" x14ac:dyDescent="0.2">
      <c r="A950" s="142"/>
      <c r="B950" s="142"/>
      <c r="C950" s="142"/>
      <c r="D950" s="142"/>
      <c r="E950" s="142"/>
      <c r="F950" s="142"/>
      <c r="G950" s="142"/>
      <c r="H950" s="142"/>
      <c r="I950" s="142"/>
      <c r="J950" s="142"/>
      <c r="K950" s="142"/>
      <c r="L950" s="142"/>
      <c r="M950" s="142"/>
      <c r="N950" s="142"/>
      <c r="O950" s="142"/>
      <c r="P950" s="142"/>
      <c r="Q950" s="142"/>
      <c r="R950" s="142"/>
      <c r="S950" s="142"/>
      <c r="T950" s="142"/>
      <c r="U950" s="142"/>
      <c r="V950" s="142"/>
      <c r="W950" s="142"/>
      <c r="X950" s="142"/>
      <c r="Y950" s="142"/>
      <c r="Z950" s="142"/>
    </row>
    <row r="951" spans="1:26" ht="19.5" customHeight="1" x14ac:dyDescent="0.2">
      <c r="A951" s="142"/>
      <c r="B951" s="142"/>
      <c r="C951" s="142"/>
      <c r="D951" s="142"/>
      <c r="E951" s="142"/>
      <c r="F951" s="142"/>
      <c r="G951" s="142"/>
      <c r="H951" s="142"/>
      <c r="I951" s="142"/>
      <c r="J951" s="142"/>
      <c r="K951" s="142"/>
      <c r="L951" s="142"/>
      <c r="M951" s="142"/>
      <c r="N951" s="142"/>
      <c r="O951" s="142"/>
      <c r="P951" s="142"/>
      <c r="Q951" s="142"/>
      <c r="R951" s="142"/>
      <c r="S951" s="142"/>
      <c r="T951" s="142"/>
      <c r="U951" s="142"/>
      <c r="V951" s="142"/>
      <c r="W951" s="142"/>
      <c r="X951" s="142"/>
      <c r="Y951" s="142"/>
      <c r="Z951" s="142"/>
    </row>
    <row r="952" spans="1:26" ht="19.5" customHeight="1" x14ac:dyDescent="0.2">
      <c r="A952" s="142"/>
      <c r="B952" s="142"/>
      <c r="C952" s="142"/>
      <c r="D952" s="142"/>
      <c r="E952" s="142"/>
      <c r="F952" s="142"/>
      <c r="G952" s="142"/>
      <c r="H952" s="142"/>
      <c r="I952" s="142"/>
      <c r="J952" s="142"/>
      <c r="K952" s="142"/>
      <c r="L952" s="142"/>
      <c r="M952" s="142"/>
      <c r="N952" s="142"/>
      <c r="O952" s="142"/>
      <c r="P952" s="142"/>
      <c r="Q952" s="142"/>
      <c r="R952" s="142"/>
      <c r="S952" s="142"/>
      <c r="T952" s="142"/>
      <c r="U952" s="142"/>
      <c r="V952" s="142"/>
      <c r="W952" s="142"/>
      <c r="X952" s="142"/>
      <c r="Y952" s="142"/>
      <c r="Z952" s="142"/>
    </row>
    <row r="953" spans="1:26" ht="19.5" customHeight="1" x14ac:dyDescent="0.2">
      <c r="A953" s="142"/>
      <c r="B953" s="142"/>
      <c r="C953" s="142"/>
      <c r="D953" s="142"/>
      <c r="E953" s="142"/>
      <c r="F953" s="142"/>
      <c r="G953" s="142"/>
      <c r="H953" s="142"/>
      <c r="I953" s="142"/>
      <c r="J953" s="142"/>
      <c r="K953" s="142"/>
      <c r="L953" s="142"/>
      <c r="M953" s="142"/>
      <c r="N953" s="142"/>
      <c r="O953" s="142"/>
      <c r="P953" s="142"/>
      <c r="Q953" s="142"/>
      <c r="R953" s="142"/>
      <c r="S953" s="142"/>
      <c r="T953" s="142"/>
      <c r="U953" s="142"/>
      <c r="V953" s="142"/>
      <c r="W953" s="142"/>
      <c r="X953" s="142"/>
      <c r="Y953" s="142"/>
      <c r="Z953" s="142"/>
    </row>
    <row r="954" spans="1:26" ht="19.5" customHeight="1" x14ac:dyDescent="0.2">
      <c r="A954" s="142"/>
      <c r="B954" s="142"/>
      <c r="C954" s="142"/>
      <c r="D954" s="142"/>
      <c r="E954" s="142"/>
      <c r="F954" s="142"/>
      <c r="G954" s="142"/>
      <c r="H954" s="142"/>
      <c r="I954" s="142"/>
      <c r="J954" s="142"/>
      <c r="K954" s="142"/>
      <c r="L954" s="142"/>
      <c r="M954" s="142"/>
      <c r="N954" s="142"/>
      <c r="O954" s="142"/>
      <c r="P954" s="142"/>
      <c r="Q954" s="142"/>
      <c r="R954" s="142"/>
      <c r="S954" s="142"/>
      <c r="T954" s="142"/>
      <c r="U954" s="142"/>
      <c r="V954" s="142"/>
      <c r="W954" s="142"/>
      <c r="X954" s="142"/>
      <c r="Y954" s="142"/>
      <c r="Z954" s="142"/>
    </row>
    <row r="955" spans="1:26" ht="19.5" customHeight="1" x14ac:dyDescent="0.2">
      <c r="A955" s="142"/>
      <c r="B955" s="142"/>
      <c r="C955" s="142"/>
      <c r="D955" s="142"/>
      <c r="E955" s="142"/>
      <c r="F955" s="142"/>
      <c r="G955" s="142"/>
      <c r="H955" s="142"/>
      <c r="I955" s="142"/>
      <c r="J955" s="142"/>
      <c r="K955" s="142"/>
      <c r="L955" s="142"/>
      <c r="M955" s="142"/>
      <c r="N955" s="142"/>
      <c r="O955" s="142"/>
      <c r="P955" s="142"/>
      <c r="Q955" s="142"/>
      <c r="R955" s="142"/>
      <c r="S955" s="142"/>
      <c r="T955" s="142"/>
      <c r="U955" s="142"/>
      <c r="V955" s="142"/>
      <c r="W955" s="142"/>
      <c r="X955" s="142"/>
      <c r="Y955" s="142"/>
      <c r="Z955" s="142"/>
    </row>
    <row r="956" spans="1:26" ht="19.5" customHeight="1" x14ac:dyDescent="0.2">
      <c r="A956" s="142"/>
      <c r="B956" s="142"/>
      <c r="C956" s="142"/>
      <c r="D956" s="142"/>
      <c r="E956" s="142"/>
      <c r="F956" s="142"/>
      <c r="G956" s="142"/>
      <c r="H956" s="142"/>
      <c r="I956" s="142"/>
      <c r="J956" s="142"/>
      <c r="K956" s="142"/>
      <c r="L956" s="142"/>
      <c r="M956" s="142"/>
      <c r="N956" s="142"/>
      <c r="O956" s="142"/>
      <c r="P956" s="142"/>
      <c r="Q956" s="142"/>
      <c r="R956" s="142"/>
      <c r="S956" s="142"/>
      <c r="T956" s="142"/>
      <c r="U956" s="142"/>
      <c r="V956" s="142"/>
      <c r="W956" s="142"/>
      <c r="X956" s="142"/>
      <c r="Y956" s="142"/>
      <c r="Z956" s="142"/>
    </row>
    <row r="957" spans="1:26" ht="19.5" customHeight="1" x14ac:dyDescent="0.2">
      <c r="A957" s="142"/>
      <c r="B957" s="142"/>
      <c r="C957" s="142"/>
      <c r="D957" s="142"/>
      <c r="E957" s="142"/>
      <c r="F957" s="142"/>
      <c r="G957" s="142"/>
      <c r="H957" s="142"/>
      <c r="I957" s="142"/>
      <c r="J957" s="142"/>
      <c r="K957" s="142"/>
      <c r="L957" s="142"/>
      <c r="M957" s="142"/>
      <c r="N957" s="142"/>
      <c r="O957" s="142"/>
      <c r="P957" s="142"/>
      <c r="Q957" s="142"/>
      <c r="R957" s="142"/>
      <c r="S957" s="142"/>
      <c r="T957" s="142"/>
      <c r="U957" s="142"/>
      <c r="V957" s="142"/>
      <c r="W957" s="142"/>
      <c r="X957" s="142"/>
      <c r="Y957" s="142"/>
      <c r="Z957" s="142"/>
    </row>
    <row r="958" spans="1:26" ht="19.5" customHeight="1" x14ac:dyDescent="0.2">
      <c r="A958" s="142"/>
      <c r="B958" s="142"/>
      <c r="C958" s="142"/>
      <c r="D958" s="142"/>
      <c r="E958" s="142"/>
      <c r="F958" s="142"/>
      <c r="G958" s="142"/>
      <c r="H958" s="142"/>
      <c r="I958" s="142"/>
      <c r="J958" s="142"/>
      <c r="K958" s="142"/>
      <c r="L958" s="142"/>
      <c r="M958" s="142"/>
      <c r="N958" s="142"/>
      <c r="O958" s="142"/>
      <c r="P958" s="142"/>
      <c r="Q958" s="142"/>
      <c r="R958" s="142"/>
      <c r="S958" s="142"/>
      <c r="T958" s="142"/>
      <c r="U958" s="142"/>
      <c r="V958" s="142"/>
      <c r="W958" s="142"/>
      <c r="X958" s="142"/>
      <c r="Y958" s="142"/>
      <c r="Z958" s="142"/>
    </row>
    <row r="959" spans="1:26" ht="19.5" customHeight="1" x14ac:dyDescent="0.2">
      <c r="A959" s="142"/>
      <c r="B959" s="142"/>
      <c r="C959" s="142"/>
      <c r="D959" s="142"/>
      <c r="E959" s="142"/>
      <c r="F959" s="142"/>
      <c r="G959" s="142"/>
      <c r="H959" s="142"/>
      <c r="I959" s="142"/>
      <c r="J959" s="142"/>
      <c r="K959" s="142"/>
      <c r="L959" s="142"/>
      <c r="M959" s="142"/>
      <c r="N959" s="142"/>
      <c r="O959" s="142"/>
      <c r="P959" s="142"/>
      <c r="Q959" s="142"/>
      <c r="R959" s="142"/>
      <c r="S959" s="142"/>
      <c r="T959" s="142"/>
      <c r="U959" s="142"/>
      <c r="V959" s="142"/>
      <c r="W959" s="142"/>
      <c r="X959" s="142"/>
      <c r="Y959" s="142"/>
      <c r="Z959" s="142"/>
    </row>
    <row r="960" spans="1:26" ht="19.5" customHeight="1" x14ac:dyDescent="0.2">
      <c r="A960" s="142"/>
      <c r="B960" s="142"/>
      <c r="C960" s="142"/>
      <c r="D960" s="142"/>
      <c r="E960" s="142"/>
      <c r="F960" s="142"/>
      <c r="G960" s="142"/>
      <c r="H960" s="142"/>
      <c r="I960" s="142"/>
      <c r="J960" s="142"/>
      <c r="K960" s="142"/>
      <c r="L960" s="142"/>
      <c r="M960" s="142"/>
      <c r="N960" s="142"/>
      <c r="O960" s="142"/>
      <c r="P960" s="142"/>
      <c r="Q960" s="142"/>
      <c r="R960" s="142"/>
      <c r="S960" s="142"/>
      <c r="T960" s="142"/>
      <c r="U960" s="142"/>
      <c r="V960" s="142"/>
      <c r="W960" s="142"/>
      <c r="X960" s="142"/>
      <c r="Y960" s="142"/>
      <c r="Z960" s="142"/>
    </row>
    <row r="961" spans="1:26" ht="19.5" customHeight="1" x14ac:dyDescent="0.2">
      <c r="A961" s="142"/>
      <c r="B961" s="142"/>
      <c r="C961" s="142"/>
      <c r="D961" s="142"/>
      <c r="E961" s="142"/>
      <c r="F961" s="142"/>
      <c r="G961" s="142"/>
      <c r="H961" s="142"/>
      <c r="I961" s="142"/>
      <c r="J961" s="142"/>
      <c r="K961" s="142"/>
      <c r="L961" s="142"/>
      <c r="M961" s="142"/>
      <c r="N961" s="142"/>
      <c r="O961" s="142"/>
      <c r="P961" s="142"/>
      <c r="Q961" s="142"/>
      <c r="R961" s="142"/>
      <c r="S961" s="142"/>
      <c r="T961" s="142"/>
      <c r="U961" s="142"/>
      <c r="V961" s="142"/>
      <c r="W961" s="142"/>
      <c r="X961" s="142"/>
      <c r="Y961" s="142"/>
      <c r="Z961" s="142"/>
    </row>
    <row r="962" spans="1:26" ht="19.5" customHeight="1" x14ac:dyDescent="0.2">
      <c r="A962" s="142"/>
      <c r="B962" s="142"/>
      <c r="C962" s="142"/>
      <c r="D962" s="142"/>
      <c r="E962" s="142"/>
      <c r="F962" s="142"/>
      <c r="G962" s="142"/>
      <c r="H962" s="142"/>
      <c r="I962" s="142"/>
      <c r="J962" s="142"/>
      <c r="K962" s="142"/>
      <c r="L962" s="142"/>
      <c r="M962" s="142"/>
      <c r="N962" s="142"/>
      <c r="O962" s="142"/>
      <c r="P962" s="142"/>
      <c r="Q962" s="142"/>
      <c r="R962" s="142"/>
      <c r="S962" s="142"/>
      <c r="T962" s="142"/>
      <c r="U962" s="142"/>
      <c r="V962" s="142"/>
      <c r="W962" s="142"/>
      <c r="X962" s="142"/>
      <c r="Y962" s="142"/>
      <c r="Z962" s="142"/>
    </row>
    <row r="963" spans="1:26" ht="19.5" customHeight="1" x14ac:dyDescent="0.2">
      <c r="A963" s="142"/>
      <c r="B963" s="142"/>
      <c r="C963" s="142"/>
      <c r="D963" s="142"/>
      <c r="E963" s="142"/>
      <c r="F963" s="142"/>
      <c r="G963" s="142"/>
      <c r="H963" s="142"/>
      <c r="I963" s="142"/>
      <c r="J963" s="142"/>
      <c r="K963" s="142"/>
      <c r="L963" s="142"/>
      <c r="M963" s="142"/>
      <c r="N963" s="142"/>
      <c r="O963" s="142"/>
      <c r="P963" s="142"/>
      <c r="Q963" s="142"/>
      <c r="R963" s="142"/>
      <c r="S963" s="142"/>
      <c r="T963" s="142"/>
      <c r="U963" s="142"/>
      <c r="V963" s="142"/>
      <c r="W963" s="142"/>
      <c r="X963" s="142"/>
      <c r="Y963" s="142"/>
      <c r="Z963" s="142"/>
    </row>
    <row r="964" spans="1:26" ht="19.5" customHeight="1" x14ac:dyDescent="0.2">
      <c r="A964" s="142"/>
      <c r="B964" s="142"/>
      <c r="C964" s="142"/>
      <c r="D964" s="142"/>
      <c r="E964" s="142"/>
      <c r="F964" s="142"/>
      <c r="G964" s="142"/>
      <c r="H964" s="142"/>
      <c r="I964" s="142"/>
      <c r="J964" s="142"/>
      <c r="K964" s="142"/>
      <c r="L964" s="142"/>
      <c r="M964" s="142"/>
      <c r="N964" s="142"/>
      <c r="O964" s="142"/>
      <c r="P964" s="142"/>
      <c r="Q964" s="142"/>
      <c r="R964" s="142"/>
      <c r="S964" s="142"/>
      <c r="T964" s="142"/>
      <c r="U964" s="142"/>
      <c r="V964" s="142"/>
      <c r="W964" s="142"/>
      <c r="X964" s="142"/>
      <c r="Y964" s="142"/>
      <c r="Z964" s="142"/>
    </row>
    <row r="965" spans="1:26" ht="19.5" customHeight="1" x14ac:dyDescent="0.2">
      <c r="A965" s="142"/>
      <c r="B965" s="142"/>
      <c r="C965" s="142"/>
      <c r="D965" s="142"/>
      <c r="E965" s="142"/>
      <c r="F965" s="142"/>
      <c r="G965" s="142"/>
      <c r="H965" s="142"/>
      <c r="I965" s="142"/>
      <c r="J965" s="142"/>
      <c r="K965" s="142"/>
      <c r="L965" s="142"/>
      <c r="M965" s="142"/>
      <c r="N965" s="142"/>
      <c r="O965" s="142"/>
      <c r="P965" s="142"/>
      <c r="Q965" s="142"/>
      <c r="R965" s="142"/>
      <c r="S965" s="142"/>
      <c r="T965" s="142"/>
      <c r="U965" s="142"/>
      <c r="V965" s="142"/>
      <c r="W965" s="142"/>
      <c r="X965" s="142"/>
      <c r="Y965" s="142"/>
      <c r="Z965" s="142"/>
    </row>
    <row r="966" spans="1:26" ht="19.5" customHeight="1" x14ac:dyDescent="0.2">
      <c r="A966" s="142"/>
      <c r="B966" s="142"/>
      <c r="C966" s="142"/>
      <c r="D966" s="142"/>
      <c r="E966" s="142"/>
      <c r="F966" s="142"/>
      <c r="G966" s="142"/>
      <c r="H966" s="142"/>
      <c r="I966" s="142"/>
      <c r="J966" s="142"/>
      <c r="K966" s="142"/>
      <c r="L966" s="142"/>
      <c r="M966" s="142"/>
      <c r="N966" s="142"/>
      <c r="O966" s="142"/>
      <c r="P966" s="142"/>
      <c r="Q966" s="142"/>
      <c r="R966" s="142"/>
      <c r="S966" s="142"/>
      <c r="T966" s="142"/>
      <c r="U966" s="142"/>
      <c r="V966" s="142"/>
      <c r="W966" s="142"/>
      <c r="X966" s="142"/>
      <c r="Y966" s="142"/>
      <c r="Z966" s="142"/>
    </row>
    <row r="967" spans="1:26" ht="19.5" customHeight="1" x14ac:dyDescent="0.2">
      <c r="A967" s="142"/>
      <c r="B967" s="142"/>
      <c r="C967" s="142"/>
      <c r="D967" s="142"/>
      <c r="E967" s="142"/>
      <c r="F967" s="142"/>
      <c r="G967" s="142"/>
      <c r="H967" s="142"/>
      <c r="I967" s="142"/>
      <c r="J967" s="142"/>
      <c r="K967" s="142"/>
      <c r="L967" s="142"/>
      <c r="M967" s="142"/>
      <c r="N967" s="142"/>
      <c r="O967" s="142"/>
      <c r="P967" s="142"/>
      <c r="Q967" s="142"/>
      <c r="R967" s="142"/>
      <c r="S967" s="142"/>
      <c r="T967" s="142"/>
      <c r="U967" s="142"/>
      <c r="V967" s="142"/>
      <c r="W967" s="142"/>
      <c r="X967" s="142"/>
      <c r="Y967" s="142"/>
      <c r="Z967" s="142"/>
    </row>
    <row r="968" spans="1:26" ht="19.5" customHeight="1" x14ac:dyDescent="0.2">
      <c r="A968" s="142"/>
      <c r="B968" s="142"/>
      <c r="C968" s="142"/>
      <c r="D968" s="142"/>
      <c r="E968" s="142"/>
      <c r="F968" s="142"/>
      <c r="G968" s="142"/>
      <c r="H968" s="142"/>
      <c r="I968" s="142"/>
      <c r="J968" s="142"/>
      <c r="K968" s="142"/>
      <c r="L968" s="142"/>
      <c r="M968" s="142"/>
      <c r="N968" s="142"/>
      <c r="O968" s="142"/>
      <c r="P968" s="142"/>
      <c r="Q968" s="142"/>
      <c r="R968" s="142"/>
      <c r="S968" s="142"/>
      <c r="T968" s="142"/>
      <c r="U968" s="142"/>
      <c r="V968" s="142"/>
      <c r="W968" s="142"/>
      <c r="X968" s="142"/>
      <c r="Y968" s="142"/>
      <c r="Z968" s="142"/>
    </row>
    <row r="969" spans="1:26" ht="19.5" customHeight="1" x14ac:dyDescent="0.2">
      <c r="A969" s="142"/>
      <c r="B969" s="142"/>
      <c r="C969" s="142"/>
      <c r="D969" s="142"/>
      <c r="E969" s="142"/>
      <c r="F969" s="142"/>
      <c r="G969" s="142"/>
      <c r="H969" s="142"/>
      <c r="I969" s="142"/>
      <c r="J969" s="142"/>
      <c r="K969" s="142"/>
      <c r="L969" s="142"/>
      <c r="M969" s="142"/>
      <c r="N969" s="142"/>
      <c r="O969" s="142"/>
      <c r="P969" s="142"/>
      <c r="Q969" s="142"/>
      <c r="R969" s="142"/>
      <c r="S969" s="142"/>
      <c r="T969" s="142"/>
      <c r="U969" s="142"/>
      <c r="V969" s="142"/>
      <c r="W969" s="142"/>
      <c r="X969" s="142"/>
      <c r="Y969" s="142"/>
      <c r="Z969" s="142"/>
    </row>
    <row r="970" spans="1:26" ht="19.5" customHeight="1" x14ac:dyDescent="0.2">
      <c r="A970" s="142"/>
      <c r="B970" s="142"/>
      <c r="C970" s="142"/>
      <c r="D970" s="142"/>
      <c r="E970" s="142"/>
      <c r="F970" s="142"/>
      <c r="G970" s="142"/>
      <c r="H970" s="142"/>
      <c r="I970" s="142"/>
      <c r="J970" s="142"/>
      <c r="K970" s="142"/>
      <c r="L970" s="142"/>
      <c r="M970" s="142"/>
      <c r="N970" s="142"/>
      <c r="O970" s="142"/>
      <c r="P970" s="142"/>
      <c r="Q970" s="142"/>
      <c r="R970" s="142"/>
      <c r="S970" s="142"/>
      <c r="T970" s="142"/>
      <c r="U970" s="142"/>
      <c r="V970" s="142"/>
      <c r="W970" s="142"/>
      <c r="X970" s="142"/>
      <c r="Y970" s="142"/>
      <c r="Z970" s="142"/>
    </row>
    <row r="971" spans="1:26" ht="19.5" customHeight="1" x14ac:dyDescent="0.2">
      <c r="A971" s="142"/>
      <c r="B971" s="142"/>
      <c r="C971" s="142"/>
      <c r="D971" s="142"/>
      <c r="E971" s="142"/>
      <c r="F971" s="142"/>
      <c r="G971" s="142"/>
      <c r="H971" s="142"/>
      <c r="I971" s="142"/>
      <c r="J971" s="142"/>
      <c r="K971" s="142"/>
      <c r="L971" s="142"/>
      <c r="M971" s="142"/>
      <c r="N971" s="142"/>
      <c r="O971" s="142"/>
      <c r="P971" s="142"/>
      <c r="Q971" s="142"/>
      <c r="R971" s="142"/>
      <c r="S971" s="142"/>
      <c r="T971" s="142"/>
      <c r="U971" s="142"/>
      <c r="V971" s="142"/>
      <c r="W971" s="142"/>
      <c r="X971" s="142"/>
      <c r="Y971" s="142"/>
      <c r="Z971" s="142"/>
    </row>
    <row r="972" spans="1:26" ht="19.5" customHeight="1" x14ac:dyDescent="0.2">
      <c r="A972" s="142"/>
      <c r="B972" s="142"/>
      <c r="C972" s="142"/>
      <c r="D972" s="142"/>
      <c r="E972" s="142"/>
      <c r="F972" s="142"/>
      <c r="G972" s="142"/>
      <c r="H972" s="142"/>
      <c r="I972" s="142"/>
      <c r="J972" s="142"/>
      <c r="K972" s="142"/>
      <c r="L972" s="142"/>
      <c r="M972" s="142"/>
      <c r="N972" s="142"/>
      <c r="O972" s="142"/>
      <c r="P972" s="142"/>
      <c r="Q972" s="142"/>
      <c r="R972" s="142"/>
      <c r="S972" s="142"/>
      <c r="T972" s="142"/>
      <c r="U972" s="142"/>
      <c r="V972" s="142"/>
      <c r="W972" s="142"/>
      <c r="X972" s="142"/>
      <c r="Y972" s="142"/>
      <c r="Z972" s="142"/>
    </row>
    <row r="973" spans="1:26" ht="19.5" customHeight="1" x14ac:dyDescent="0.2">
      <c r="A973" s="142"/>
      <c r="B973" s="142"/>
      <c r="C973" s="142"/>
      <c r="D973" s="142"/>
      <c r="E973" s="142"/>
      <c r="F973" s="142"/>
      <c r="G973" s="142"/>
      <c r="H973" s="142"/>
      <c r="I973" s="142"/>
      <c r="J973" s="142"/>
      <c r="K973" s="142"/>
      <c r="L973" s="142"/>
      <c r="M973" s="142"/>
      <c r="N973" s="142"/>
      <c r="O973" s="142"/>
      <c r="P973" s="142"/>
      <c r="Q973" s="142"/>
      <c r="R973" s="142"/>
      <c r="S973" s="142"/>
      <c r="T973" s="142"/>
      <c r="U973" s="142"/>
      <c r="V973" s="142"/>
      <c r="W973" s="142"/>
      <c r="X973" s="142"/>
      <c r="Y973" s="142"/>
      <c r="Z973" s="142"/>
    </row>
    <row r="974" spans="1:26" ht="19.5" customHeight="1" x14ac:dyDescent="0.2">
      <c r="A974" s="142"/>
      <c r="B974" s="142"/>
      <c r="C974" s="142"/>
      <c r="D974" s="142"/>
      <c r="E974" s="142"/>
      <c r="F974" s="142"/>
      <c r="G974" s="142"/>
      <c r="H974" s="142"/>
      <c r="I974" s="142"/>
      <c r="J974" s="142"/>
      <c r="K974" s="142"/>
      <c r="L974" s="142"/>
      <c r="M974" s="142"/>
      <c r="N974" s="142"/>
      <c r="O974" s="142"/>
      <c r="P974" s="142"/>
      <c r="Q974" s="142"/>
      <c r="R974" s="142"/>
      <c r="S974" s="142"/>
      <c r="T974" s="142"/>
      <c r="U974" s="142"/>
      <c r="V974" s="142"/>
      <c r="W974" s="142"/>
      <c r="X974" s="142"/>
      <c r="Y974" s="142"/>
      <c r="Z974" s="142"/>
    </row>
    <row r="975" spans="1:26" ht="19.5" customHeight="1" x14ac:dyDescent="0.2">
      <c r="A975" s="142"/>
      <c r="B975" s="142"/>
      <c r="C975" s="142"/>
      <c r="D975" s="142"/>
      <c r="E975" s="142"/>
      <c r="F975" s="142"/>
      <c r="G975" s="142"/>
      <c r="H975" s="142"/>
      <c r="I975" s="142"/>
      <c r="J975" s="142"/>
      <c r="K975" s="142"/>
      <c r="L975" s="142"/>
      <c r="M975" s="142"/>
      <c r="N975" s="142"/>
      <c r="O975" s="142"/>
      <c r="P975" s="142"/>
      <c r="Q975" s="142"/>
      <c r="R975" s="142"/>
      <c r="S975" s="142"/>
      <c r="T975" s="142"/>
      <c r="U975" s="142"/>
      <c r="V975" s="142"/>
      <c r="W975" s="142"/>
      <c r="X975" s="142"/>
      <c r="Y975" s="142"/>
      <c r="Z975" s="142"/>
    </row>
    <row r="976" spans="1:26" ht="19.5" customHeight="1" x14ac:dyDescent="0.2">
      <c r="A976" s="142"/>
      <c r="B976" s="142"/>
      <c r="C976" s="142"/>
      <c r="D976" s="142"/>
      <c r="E976" s="142"/>
      <c r="F976" s="142"/>
      <c r="G976" s="142"/>
      <c r="H976" s="142"/>
      <c r="I976" s="142"/>
      <c r="J976" s="142"/>
      <c r="K976" s="142"/>
      <c r="L976" s="142"/>
      <c r="M976" s="142"/>
      <c r="N976" s="142"/>
      <c r="O976" s="142"/>
      <c r="P976" s="142"/>
      <c r="Q976" s="142"/>
      <c r="R976" s="142"/>
      <c r="S976" s="142"/>
      <c r="T976" s="142"/>
      <c r="U976" s="142"/>
      <c r="V976" s="142"/>
      <c r="W976" s="142"/>
      <c r="X976" s="142"/>
      <c r="Y976" s="142"/>
      <c r="Z976" s="142"/>
    </row>
    <row r="977" spans="1:26" ht="19.5" customHeight="1" x14ac:dyDescent="0.2">
      <c r="A977" s="142"/>
      <c r="B977" s="142"/>
      <c r="C977" s="142"/>
      <c r="D977" s="142"/>
      <c r="E977" s="142"/>
      <c r="F977" s="142"/>
      <c r="G977" s="142"/>
      <c r="H977" s="142"/>
      <c r="I977" s="142"/>
      <c r="J977" s="142"/>
      <c r="K977" s="142"/>
      <c r="L977" s="142"/>
      <c r="M977" s="142"/>
      <c r="N977" s="142"/>
      <c r="O977" s="142"/>
      <c r="P977" s="142"/>
      <c r="Q977" s="142"/>
      <c r="R977" s="142"/>
      <c r="S977" s="142"/>
      <c r="T977" s="142"/>
      <c r="U977" s="142"/>
      <c r="V977" s="142"/>
      <c r="W977" s="142"/>
      <c r="X977" s="142"/>
      <c r="Y977" s="142"/>
      <c r="Z977" s="142"/>
    </row>
    <row r="978" spans="1:26" ht="19.5" customHeight="1" x14ac:dyDescent="0.2">
      <c r="A978" s="142"/>
      <c r="B978" s="142"/>
      <c r="C978" s="142"/>
      <c r="D978" s="142"/>
      <c r="E978" s="142"/>
      <c r="F978" s="142"/>
      <c r="G978" s="142"/>
      <c r="H978" s="142"/>
      <c r="I978" s="142"/>
      <c r="J978" s="142"/>
      <c r="K978" s="142"/>
      <c r="L978" s="142"/>
      <c r="M978" s="142"/>
      <c r="N978" s="142"/>
      <c r="O978" s="142"/>
      <c r="P978" s="142"/>
      <c r="Q978" s="142"/>
      <c r="R978" s="142"/>
      <c r="S978" s="142"/>
      <c r="T978" s="142"/>
      <c r="U978" s="142"/>
      <c r="V978" s="142"/>
      <c r="W978" s="142"/>
      <c r="X978" s="142"/>
      <c r="Y978" s="142"/>
      <c r="Z978" s="142"/>
    </row>
    <row r="979" spans="1:26" ht="19.5" customHeight="1" x14ac:dyDescent="0.2">
      <c r="A979" s="142"/>
      <c r="B979" s="142"/>
      <c r="C979" s="142"/>
      <c r="D979" s="142"/>
      <c r="E979" s="142"/>
      <c r="F979" s="142"/>
      <c r="G979" s="142"/>
      <c r="H979" s="142"/>
      <c r="I979" s="142"/>
      <c r="J979" s="142"/>
      <c r="K979" s="142"/>
      <c r="L979" s="142"/>
      <c r="M979" s="142"/>
      <c r="N979" s="142"/>
      <c r="O979" s="142"/>
      <c r="P979" s="142"/>
      <c r="Q979" s="142"/>
      <c r="R979" s="142"/>
      <c r="S979" s="142"/>
      <c r="T979" s="142"/>
      <c r="U979" s="142"/>
      <c r="V979" s="142"/>
      <c r="W979" s="142"/>
      <c r="X979" s="142"/>
      <c r="Y979" s="142"/>
      <c r="Z979" s="142"/>
    </row>
    <row r="980" spans="1:26" ht="19.5" customHeight="1" x14ac:dyDescent="0.2">
      <c r="A980" s="142"/>
      <c r="B980" s="142"/>
      <c r="C980" s="142"/>
      <c r="D980" s="142"/>
      <c r="E980" s="142"/>
      <c r="F980" s="142"/>
      <c r="G980" s="142"/>
      <c r="H980" s="142"/>
      <c r="I980" s="142"/>
      <c r="J980" s="142"/>
      <c r="K980" s="142"/>
      <c r="L980" s="142"/>
      <c r="M980" s="142"/>
      <c r="N980" s="142"/>
      <c r="O980" s="142"/>
      <c r="P980" s="142"/>
      <c r="Q980" s="142"/>
      <c r="R980" s="142"/>
      <c r="S980" s="142"/>
      <c r="T980" s="142"/>
      <c r="U980" s="142"/>
      <c r="V980" s="142"/>
      <c r="W980" s="142"/>
      <c r="X980" s="142"/>
      <c r="Y980" s="142"/>
      <c r="Z980" s="142"/>
    </row>
    <row r="981" spans="1:26" ht="19.5" customHeight="1" x14ac:dyDescent="0.2">
      <c r="A981" s="142"/>
      <c r="B981" s="142"/>
      <c r="C981" s="142"/>
      <c r="D981" s="142"/>
      <c r="E981" s="142"/>
      <c r="F981" s="142"/>
      <c r="G981" s="142"/>
      <c r="H981" s="142"/>
      <c r="I981" s="142"/>
      <c r="J981" s="142"/>
      <c r="K981" s="142"/>
      <c r="L981" s="142"/>
      <c r="M981" s="142"/>
      <c r="N981" s="142"/>
      <c r="O981" s="142"/>
      <c r="P981" s="142"/>
      <c r="Q981" s="142"/>
      <c r="R981" s="142"/>
      <c r="S981" s="142"/>
      <c r="T981" s="142"/>
      <c r="U981" s="142"/>
      <c r="V981" s="142"/>
      <c r="W981" s="142"/>
      <c r="X981" s="142"/>
      <c r="Y981" s="142"/>
      <c r="Z981" s="142"/>
    </row>
    <row r="982" spans="1:26" ht="19.5" customHeight="1" x14ac:dyDescent="0.2">
      <c r="A982" s="142"/>
      <c r="B982" s="142"/>
      <c r="C982" s="142"/>
      <c r="D982" s="142"/>
      <c r="E982" s="142"/>
      <c r="F982" s="142"/>
      <c r="G982" s="142"/>
      <c r="H982" s="142"/>
      <c r="I982" s="142"/>
      <c r="J982" s="142"/>
      <c r="K982" s="142"/>
      <c r="L982" s="142"/>
      <c r="M982" s="142"/>
      <c r="N982" s="142"/>
      <c r="O982" s="142"/>
      <c r="P982" s="142"/>
      <c r="Q982" s="142"/>
      <c r="R982" s="142"/>
      <c r="S982" s="142"/>
      <c r="T982" s="142"/>
      <c r="U982" s="142"/>
      <c r="V982" s="142"/>
      <c r="W982" s="142"/>
      <c r="X982" s="142"/>
      <c r="Y982" s="142"/>
      <c r="Z982" s="142"/>
    </row>
    <row r="983" spans="1:26" ht="19.5" customHeight="1" x14ac:dyDescent="0.2">
      <c r="A983" s="142"/>
      <c r="B983" s="142"/>
      <c r="C983" s="142"/>
      <c r="D983" s="142"/>
      <c r="E983" s="142"/>
      <c r="F983" s="142"/>
      <c r="G983" s="142"/>
      <c r="H983" s="142"/>
      <c r="I983" s="142"/>
      <c r="J983" s="142"/>
      <c r="K983" s="142"/>
      <c r="L983" s="142"/>
      <c r="M983" s="142"/>
      <c r="N983" s="142"/>
      <c r="O983" s="142"/>
      <c r="P983" s="142"/>
      <c r="Q983" s="142"/>
      <c r="R983" s="142"/>
      <c r="S983" s="142"/>
      <c r="T983" s="142"/>
      <c r="U983" s="142"/>
      <c r="V983" s="142"/>
      <c r="W983" s="142"/>
      <c r="X983" s="142"/>
      <c r="Y983" s="142"/>
      <c r="Z983" s="142"/>
    </row>
    <row r="984" spans="1:26" ht="19.5" customHeight="1" x14ac:dyDescent="0.2">
      <c r="A984" s="142"/>
      <c r="B984" s="142"/>
      <c r="C984" s="142"/>
      <c r="D984" s="142"/>
      <c r="E984" s="142"/>
      <c r="F984" s="142"/>
      <c r="G984" s="142"/>
      <c r="H984" s="142"/>
      <c r="I984" s="142"/>
      <c r="J984" s="142"/>
      <c r="K984" s="142"/>
      <c r="L984" s="142"/>
      <c r="M984" s="142"/>
      <c r="N984" s="142"/>
      <c r="O984" s="142"/>
      <c r="P984" s="142"/>
      <c r="Q984" s="142"/>
      <c r="R984" s="142"/>
      <c r="S984" s="142"/>
      <c r="T984" s="142"/>
      <c r="U984" s="142"/>
      <c r="V984" s="142"/>
      <c r="W984" s="142"/>
      <c r="X984" s="142"/>
      <c r="Y984" s="142"/>
      <c r="Z984" s="142"/>
    </row>
    <row r="985" spans="1:26" ht="19.5" customHeight="1" x14ac:dyDescent="0.2">
      <c r="A985" s="142"/>
      <c r="B985" s="142"/>
      <c r="C985" s="142"/>
      <c r="D985" s="142"/>
      <c r="E985" s="142"/>
      <c r="F985" s="142"/>
      <c r="G985" s="142"/>
      <c r="H985" s="142"/>
      <c r="I985" s="142"/>
      <c r="J985" s="142"/>
      <c r="K985" s="142"/>
      <c r="L985" s="142"/>
      <c r="M985" s="142"/>
      <c r="N985" s="142"/>
      <c r="O985" s="142"/>
      <c r="P985" s="142"/>
      <c r="Q985" s="142"/>
      <c r="R985" s="142"/>
      <c r="S985" s="142"/>
      <c r="T985" s="142"/>
      <c r="U985" s="142"/>
      <c r="V985" s="142"/>
      <c r="W985" s="142"/>
      <c r="X985" s="142"/>
      <c r="Y985" s="142"/>
      <c r="Z985" s="142"/>
    </row>
    <row r="986" spans="1:26" ht="19.5" customHeight="1" x14ac:dyDescent="0.2">
      <c r="A986" s="142"/>
      <c r="B986" s="142"/>
      <c r="C986" s="142"/>
      <c r="D986" s="142"/>
      <c r="E986" s="142"/>
      <c r="F986" s="142"/>
      <c r="G986" s="142"/>
      <c r="H986" s="142"/>
      <c r="I986" s="142"/>
      <c r="J986" s="142"/>
      <c r="K986" s="142"/>
      <c r="L986" s="142"/>
      <c r="M986" s="142"/>
      <c r="N986" s="142"/>
      <c r="O986" s="142"/>
      <c r="P986" s="142"/>
      <c r="Q986" s="142"/>
      <c r="R986" s="142"/>
      <c r="S986" s="142"/>
      <c r="T986" s="142"/>
      <c r="U986" s="142"/>
      <c r="V986" s="142"/>
      <c r="W986" s="142"/>
      <c r="X986" s="142"/>
      <c r="Y986" s="142"/>
      <c r="Z986" s="142"/>
    </row>
    <row r="987" spans="1:26" ht="19.5" customHeight="1" x14ac:dyDescent="0.2">
      <c r="A987" s="142"/>
      <c r="B987" s="142"/>
      <c r="C987" s="142"/>
      <c r="D987" s="142"/>
      <c r="E987" s="142"/>
      <c r="F987" s="142"/>
      <c r="G987" s="142"/>
      <c r="H987" s="142"/>
      <c r="I987" s="142"/>
      <c r="J987" s="142"/>
      <c r="K987" s="142"/>
      <c r="L987" s="142"/>
      <c r="M987" s="142"/>
      <c r="N987" s="142"/>
      <c r="O987" s="142"/>
      <c r="P987" s="142"/>
      <c r="Q987" s="142"/>
      <c r="R987" s="142"/>
      <c r="S987" s="142"/>
      <c r="T987" s="142"/>
      <c r="U987" s="142"/>
      <c r="V987" s="142"/>
      <c r="W987" s="142"/>
      <c r="X987" s="142"/>
      <c r="Y987" s="142"/>
      <c r="Z987" s="142"/>
    </row>
    <row r="988" spans="1:26" ht="19.5" customHeight="1" x14ac:dyDescent="0.2">
      <c r="A988" s="142"/>
      <c r="B988" s="142"/>
      <c r="C988" s="142"/>
      <c r="D988" s="142"/>
      <c r="E988" s="142"/>
      <c r="F988" s="142"/>
      <c r="G988" s="142"/>
      <c r="H988" s="142"/>
      <c r="I988" s="142"/>
      <c r="J988" s="142"/>
      <c r="K988" s="142"/>
      <c r="L988" s="142"/>
      <c r="M988" s="142"/>
      <c r="N988" s="142"/>
      <c r="O988" s="142"/>
      <c r="P988" s="142"/>
      <c r="Q988" s="142"/>
      <c r="R988" s="142"/>
      <c r="S988" s="142"/>
      <c r="T988" s="142"/>
      <c r="U988" s="142"/>
      <c r="V988" s="142"/>
      <c r="W988" s="142"/>
      <c r="X988" s="142"/>
      <c r="Y988" s="142"/>
      <c r="Z988" s="142"/>
    </row>
    <row r="989" spans="1:26" ht="19.5" customHeight="1" x14ac:dyDescent="0.2">
      <c r="A989" s="142"/>
      <c r="B989" s="142"/>
      <c r="C989" s="142"/>
      <c r="D989" s="142"/>
      <c r="E989" s="142"/>
      <c r="F989" s="142"/>
      <c r="G989" s="142"/>
      <c r="H989" s="142"/>
      <c r="I989" s="142"/>
      <c r="J989" s="142"/>
      <c r="K989" s="142"/>
      <c r="L989" s="142"/>
      <c r="M989" s="142"/>
      <c r="N989" s="142"/>
      <c r="O989" s="142"/>
      <c r="P989" s="142"/>
      <c r="Q989" s="142"/>
      <c r="R989" s="142"/>
      <c r="S989" s="142"/>
      <c r="T989" s="142"/>
      <c r="U989" s="142"/>
      <c r="V989" s="142"/>
      <c r="W989" s="142"/>
      <c r="X989" s="142"/>
      <c r="Y989" s="142"/>
      <c r="Z989" s="142"/>
    </row>
    <row r="990" spans="1:26" ht="19.5" customHeight="1" x14ac:dyDescent="0.2">
      <c r="A990" s="142"/>
      <c r="B990" s="142"/>
      <c r="C990" s="142"/>
      <c r="D990" s="142"/>
      <c r="E990" s="142"/>
      <c r="F990" s="142"/>
      <c r="G990" s="142"/>
      <c r="H990" s="142"/>
      <c r="I990" s="142"/>
      <c r="J990" s="142"/>
      <c r="K990" s="142"/>
      <c r="L990" s="142"/>
      <c r="M990" s="142"/>
      <c r="N990" s="142"/>
      <c r="O990" s="142"/>
      <c r="P990" s="142"/>
      <c r="Q990" s="142"/>
      <c r="R990" s="142"/>
      <c r="S990" s="142"/>
      <c r="T990" s="142"/>
      <c r="U990" s="142"/>
      <c r="V990" s="142"/>
      <c r="W990" s="142"/>
      <c r="X990" s="142"/>
      <c r="Y990" s="142"/>
      <c r="Z990" s="142"/>
    </row>
    <row r="991" spans="1:26" ht="19.5" customHeight="1" x14ac:dyDescent="0.2">
      <c r="A991" s="142"/>
      <c r="B991" s="142"/>
      <c r="C991" s="142"/>
      <c r="D991" s="142"/>
      <c r="E991" s="142"/>
      <c r="F991" s="142"/>
      <c r="G991" s="142"/>
      <c r="H991" s="142"/>
      <c r="I991" s="142"/>
      <c r="J991" s="142"/>
      <c r="K991" s="142"/>
      <c r="L991" s="142"/>
      <c r="M991" s="142"/>
      <c r="N991" s="142"/>
      <c r="O991" s="142"/>
      <c r="P991" s="142"/>
      <c r="Q991" s="142"/>
      <c r="R991" s="142"/>
      <c r="S991" s="142"/>
      <c r="T991" s="142"/>
      <c r="U991" s="142"/>
      <c r="V991" s="142"/>
      <c r="W991" s="142"/>
      <c r="X991" s="142"/>
      <c r="Y991" s="142"/>
      <c r="Z991" s="142"/>
    </row>
    <row r="992" spans="1:26" ht="19.5" customHeight="1" x14ac:dyDescent="0.2">
      <c r="A992" s="142"/>
      <c r="B992" s="142"/>
      <c r="C992" s="142"/>
      <c r="D992" s="142"/>
      <c r="E992" s="142"/>
      <c r="F992" s="142"/>
      <c r="G992" s="142"/>
      <c r="H992" s="142"/>
      <c r="I992" s="142"/>
      <c r="J992" s="142"/>
      <c r="K992" s="142"/>
      <c r="L992" s="142"/>
      <c r="M992" s="142"/>
      <c r="N992" s="142"/>
      <c r="O992" s="142"/>
      <c r="P992" s="142"/>
      <c r="Q992" s="142"/>
      <c r="R992" s="142"/>
      <c r="S992" s="142"/>
      <c r="T992" s="142"/>
      <c r="U992" s="142"/>
      <c r="V992" s="142"/>
      <c r="W992" s="142"/>
      <c r="X992" s="142"/>
      <c r="Y992" s="142"/>
      <c r="Z992" s="142"/>
    </row>
    <row r="993" spans="1:26" ht="19.5" customHeight="1" x14ac:dyDescent="0.2">
      <c r="A993" s="142"/>
      <c r="B993" s="142"/>
      <c r="C993" s="142"/>
      <c r="D993" s="142"/>
      <c r="E993" s="142"/>
      <c r="F993" s="142"/>
      <c r="G993" s="142"/>
      <c r="H993" s="142"/>
      <c r="I993" s="142"/>
      <c r="J993" s="142"/>
      <c r="K993" s="142"/>
      <c r="L993" s="142"/>
      <c r="M993" s="142"/>
      <c r="N993" s="142"/>
      <c r="O993" s="142"/>
      <c r="P993" s="142"/>
      <c r="Q993" s="142"/>
      <c r="R993" s="142"/>
      <c r="S993" s="142"/>
      <c r="T993" s="142"/>
      <c r="U993" s="142"/>
      <c r="V993" s="142"/>
      <c r="W993" s="142"/>
      <c r="X993" s="142"/>
      <c r="Y993" s="142"/>
      <c r="Z993" s="142"/>
    </row>
    <row r="994" spans="1:26" ht="19.5" customHeight="1" x14ac:dyDescent="0.2">
      <c r="A994" s="142"/>
      <c r="B994" s="142"/>
      <c r="C994" s="142"/>
      <c r="D994" s="142"/>
      <c r="E994" s="142"/>
      <c r="F994" s="142"/>
      <c r="G994" s="142"/>
      <c r="H994" s="142"/>
      <c r="I994" s="142"/>
      <c r="J994" s="142"/>
      <c r="K994" s="142"/>
      <c r="L994" s="142"/>
      <c r="M994" s="142"/>
      <c r="N994" s="142"/>
      <c r="O994" s="142"/>
      <c r="P994" s="142"/>
      <c r="Q994" s="142"/>
      <c r="R994" s="142"/>
      <c r="S994" s="142"/>
      <c r="T994" s="142"/>
      <c r="U994" s="142"/>
      <c r="V994" s="142"/>
      <c r="W994" s="142"/>
      <c r="X994" s="142"/>
      <c r="Y994" s="142"/>
      <c r="Z994" s="142"/>
    </row>
    <row r="995" spans="1:26" ht="19.5" customHeight="1" x14ac:dyDescent="0.2">
      <c r="A995" s="142"/>
      <c r="B995" s="142"/>
      <c r="C995" s="142"/>
      <c r="D995" s="142"/>
      <c r="E995" s="142"/>
      <c r="F995" s="142"/>
      <c r="G995" s="142"/>
      <c r="H995" s="142"/>
      <c r="I995" s="142"/>
      <c r="J995" s="142"/>
      <c r="K995" s="142"/>
      <c r="L995" s="142"/>
      <c r="M995" s="142"/>
      <c r="N995" s="142"/>
      <c r="O995" s="142"/>
      <c r="P995" s="142"/>
      <c r="Q995" s="142"/>
      <c r="R995" s="142"/>
      <c r="S995" s="142"/>
      <c r="T995" s="142"/>
      <c r="U995" s="142"/>
      <c r="V995" s="142"/>
      <c r="W995" s="142"/>
      <c r="X995" s="142"/>
      <c r="Y995" s="142"/>
      <c r="Z995" s="142"/>
    </row>
    <row r="996" spans="1:26" ht="19.5" customHeight="1" x14ac:dyDescent="0.2">
      <c r="A996" s="142"/>
      <c r="B996" s="142"/>
      <c r="C996" s="142"/>
      <c r="D996" s="142"/>
      <c r="E996" s="142"/>
      <c r="F996" s="142"/>
      <c r="G996" s="142"/>
      <c r="H996" s="142"/>
      <c r="I996" s="142"/>
      <c r="J996" s="142"/>
      <c r="K996" s="142"/>
      <c r="L996" s="142"/>
      <c r="M996" s="142"/>
      <c r="N996" s="142"/>
      <c r="O996" s="142"/>
      <c r="P996" s="142"/>
      <c r="Q996" s="142"/>
      <c r="R996" s="142"/>
      <c r="S996" s="142"/>
      <c r="T996" s="142"/>
      <c r="U996" s="142"/>
      <c r="V996" s="142"/>
      <c r="W996" s="142"/>
      <c r="X996" s="142"/>
      <c r="Y996" s="142"/>
      <c r="Z996" s="142"/>
    </row>
    <row r="997" spans="1:26" ht="19.5" customHeight="1" x14ac:dyDescent="0.2">
      <c r="A997" s="142"/>
      <c r="B997" s="142"/>
      <c r="C997" s="142"/>
      <c r="D997" s="142"/>
      <c r="E997" s="142"/>
      <c r="F997" s="142"/>
      <c r="G997" s="142"/>
      <c r="H997" s="142"/>
      <c r="I997" s="142"/>
      <c r="J997" s="142"/>
      <c r="K997" s="142"/>
      <c r="L997" s="142"/>
      <c r="M997" s="142"/>
      <c r="N997" s="142"/>
      <c r="O997" s="142"/>
      <c r="P997" s="142"/>
      <c r="Q997" s="142"/>
      <c r="R997" s="142"/>
      <c r="S997" s="142"/>
      <c r="T997" s="142"/>
      <c r="U997" s="142"/>
      <c r="V997" s="142"/>
      <c r="W997" s="142"/>
      <c r="X997" s="142"/>
      <c r="Y997" s="142"/>
      <c r="Z997" s="142"/>
    </row>
    <row r="998" spans="1:26" ht="19.5" customHeight="1" x14ac:dyDescent="0.2">
      <c r="A998" s="142"/>
      <c r="B998" s="142"/>
      <c r="C998" s="142"/>
      <c r="D998" s="142"/>
      <c r="E998" s="142"/>
      <c r="F998" s="142"/>
      <c r="G998" s="142"/>
      <c r="H998" s="142"/>
      <c r="I998" s="142"/>
      <c r="J998" s="142"/>
      <c r="K998" s="142"/>
      <c r="L998" s="142"/>
      <c r="M998" s="142"/>
      <c r="N998" s="142"/>
      <c r="O998" s="142"/>
      <c r="P998" s="142"/>
      <c r="Q998" s="142"/>
      <c r="R998" s="142"/>
      <c r="S998" s="142"/>
      <c r="T998" s="142"/>
      <c r="U998" s="142"/>
      <c r="V998" s="142"/>
      <c r="W998" s="142"/>
      <c r="X998" s="142"/>
      <c r="Y998" s="142"/>
      <c r="Z998" s="142"/>
    </row>
    <row r="999" spans="1:26" ht="19.5" customHeight="1" x14ac:dyDescent="0.2">
      <c r="A999" s="142"/>
      <c r="B999" s="142"/>
      <c r="C999" s="142"/>
      <c r="D999" s="142"/>
      <c r="E999" s="142"/>
      <c r="F999" s="142"/>
      <c r="G999" s="142"/>
      <c r="H999" s="142"/>
      <c r="I999" s="142"/>
      <c r="J999" s="142"/>
      <c r="K999" s="142"/>
      <c r="L999" s="142"/>
      <c r="M999" s="142"/>
      <c r="N999" s="142"/>
      <c r="O999" s="142"/>
      <c r="P999" s="142"/>
      <c r="Q999" s="142"/>
      <c r="R999" s="142"/>
      <c r="S999" s="142"/>
      <c r="T999" s="142"/>
      <c r="U999" s="142"/>
      <c r="V999" s="142"/>
      <c r="W999" s="142"/>
      <c r="X999" s="142"/>
      <c r="Y999" s="142"/>
      <c r="Z999" s="142"/>
    </row>
    <row r="1000" spans="1:26" ht="19.5" customHeight="1" x14ac:dyDescent="0.2">
      <c r="A1000" s="142"/>
      <c r="B1000" s="142"/>
      <c r="C1000" s="142"/>
      <c r="D1000" s="142"/>
      <c r="E1000" s="142"/>
      <c r="F1000" s="142"/>
      <c r="G1000" s="142"/>
      <c r="H1000" s="142"/>
      <c r="I1000" s="142"/>
      <c r="J1000" s="142"/>
      <c r="K1000" s="142"/>
      <c r="L1000" s="142"/>
      <c r="M1000" s="142"/>
      <c r="N1000" s="142"/>
      <c r="O1000" s="142"/>
      <c r="P1000" s="142"/>
      <c r="Q1000" s="142"/>
      <c r="R1000" s="142"/>
      <c r="S1000" s="142"/>
      <c r="T1000" s="142"/>
      <c r="U1000" s="142"/>
      <c r="V1000" s="142"/>
      <c r="W1000" s="142"/>
      <c r="X1000" s="142"/>
      <c r="Y1000" s="142"/>
      <c r="Z1000" s="142"/>
    </row>
  </sheetData>
  <mergeCells count="1">
    <mergeCell ref="A1:B1"/>
  </mergeCells>
  <pageMargins left="0.90551181102362199" right="0.51181102362204722" top="0.74803149606299213" bottom="0.74803149606299213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2.5703125" defaultRowHeight="15" customHeight="1" x14ac:dyDescent="0.2"/>
  <cols>
    <col min="1" max="1" width="70.42578125" customWidth="1"/>
    <col min="2" max="3" width="9.140625" customWidth="1"/>
    <col min="4" max="4" width="12.85546875" customWidth="1"/>
    <col min="5" max="6" width="9.140625" customWidth="1"/>
    <col min="7" max="26" width="8.5703125" customWidth="1"/>
  </cols>
  <sheetData>
    <row r="1" spans="1:26" ht="12.75" customHeight="1" x14ac:dyDescent="0.25">
      <c r="A1" s="240" t="s">
        <v>272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6" ht="12.75" customHeight="1" x14ac:dyDescent="0.2">
      <c r="A2" s="241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</row>
    <row r="3" spans="1:26" ht="12.75" customHeight="1" x14ac:dyDescent="0.2">
      <c r="A3" s="241" t="s">
        <v>273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</row>
    <row r="4" spans="1:26" ht="12.75" customHeight="1" x14ac:dyDescent="0.2">
      <c r="A4" s="241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</row>
    <row r="5" spans="1:26" ht="12.75" customHeight="1" x14ac:dyDescent="0.2">
      <c r="A5" s="241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</row>
    <row r="6" spans="1:26" ht="12.75" customHeight="1" x14ac:dyDescent="0.2">
      <c r="A6" s="241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</row>
    <row r="7" spans="1:26" ht="12.75" customHeight="1" x14ac:dyDescent="0.2">
      <c r="A7" s="241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</row>
    <row r="8" spans="1:26" ht="12.75" customHeight="1" x14ac:dyDescent="0.2">
      <c r="A8" s="241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</row>
    <row r="9" spans="1:26" ht="12.75" customHeight="1" x14ac:dyDescent="0.2">
      <c r="A9" s="2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</row>
    <row r="10" spans="1:26" ht="12.75" customHeight="1" x14ac:dyDescent="0.2">
      <c r="A10" s="241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</row>
    <row r="11" spans="1:26" ht="12.75" customHeight="1" x14ac:dyDescent="0.2">
      <c r="A11" s="241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</row>
    <row r="12" spans="1:26" ht="12.75" customHeight="1" x14ac:dyDescent="0.35">
      <c r="A12" s="242" t="s">
        <v>274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</row>
    <row r="13" spans="1:26" ht="12.75" customHeight="1" x14ac:dyDescent="0.2">
      <c r="A13" s="242" t="s">
        <v>275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</row>
    <row r="14" spans="1:26" ht="12.75" customHeight="1" x14ac:dyDescent="0.2">
      <c r="A14" s="242" t="s">
        <v>276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</row>
    <row r="15" spans="1:26" ht="12.75" customHeight="1" x14ac:dyDescent="0.35">
      <c r="A15" s="242" t="s">
        <v>277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</row>
    <row r="16" spans="1:26" ht="12.75" customHeight="1" x14ac:dyDescent="0.35">
      <c r="A16" s="242" t="s">
        <v>278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</row>
    <row r="17" spans="1:26" ht="12.75" customHeight="1" x14ac:dyDescent="0.2">
      <c r="A17" s="243" t="s">
        <v>279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</row>
    <row r="18" spans="1:26" ht="12.75" customHeight="1" x14ac:dyDescent="0.2">
      <c r="A18" s="142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</row>
    <row r="19" spans="1:26" ht="12.75" customHeight="1" x14ac:dyDescent="0.2">
      <c r="A19" s="142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</row>
    <row r="20" spans="1:26" ht="12.75" customHeight="1" x14ac:dyDescent="0.2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</row>
    <row r="21" spans="1:26" ht="12.75" customHeight="1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</row>
    <row r="22" spans="1:26" ht="12.75" customHeight="1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</row>
    <row r="23" spans="1:26" ht="12.75" customHeight="1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</row>
    <row r="24" spans="1:26" ht="12.75" customHeight="1" x14ac:dyDescent="0.2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</row>
    <row r="25" spans="1:26" ht="12.75" customHeight="1" x14ac:dyDescent="0.2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</row>
    <row r="26" spans="1:26" ht="12.75" customHeight="1" x14ac:dyDescent="0.2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</row>
    <row r="27" spans="1:26" ht="12.75" customHeight="1" x14ac:dyDescent="0.2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</row>
    <row r="28" spans="1:26" ht="12.75" customHeight="1" x14ac:dyDescent="0.2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</row>
    <row r="29" spans="1:26" ht="12.75" customHeight="1" x14ac:dyDescent="0.2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</row>
    <row r="30" spans="1:26" ht="12.75" customHeight="1" x14ac:dyDescent="0.2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</row>
    <row r="31" spans="1:26" ht="12.75" customHeight="1" x14ac:dyDescent="0.2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</row>
    <row r="32" spans="1:26" ht="12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</row>
    <row r="33" spans="1:26" ht="12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</row>
    <row r="34" spans="1:26" ht="12.75" customHeight="1" x14ac:dyDescent="0.2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</row>
    <row r="35" spans="1:26" ht="12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</row>
    <row r="36" spans="1:26" ht="12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</row>
    <row r="37" spans="1:26" ht="12.75" customHeight="1" x14ac:dyDescent="0.2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</row>
    <row r="38" spans="1:26" ht="12.75" customHeight="1" x14ac:dyDescent="0.2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</row>
    <row r="39" spans="1:26" ht="12.75" customHeight="1" x14ac:dyDescent="0.2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</row>
    <row r="40" spans="1:26" ht="12.75" customHeight="1" x14ac:dyDescent="0.2">
      <c r="A40" s="142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</row>
    <row r="41" spans="1:26" ht="12.75" customHeight="1" x14ac:dyDescent="0.2">
      <c r="A41" s="142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</row>
    <row r="42" spans="1:26" ht="12.75" customHeight="1" x14ac:dyDescent="0.2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</row>
    <row r="43" spans="1:26" ht="12.75" customHeight="1" x14ac:dyDescent="0.2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</row>
    <row r="44" spans="1:26" ht="12.75" customHeight="1" x14ac:dyDescent="0.2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</row>
    <row r="45" spans="1:26" ht="12.75" customHeight="1" x14ac:dyDescent="0.2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</row>
    <row r="46" spans="1:26" ht="12.75" customHeight="1" x14ac:dyDescent="0.2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</row>
    <row r="47" spans="1:26" ht="12.75" customHeight="1" x14ac:dyDescent="0.2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</row>
    <row r="48" spans="1:26" ht="12.75" customHeight="1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</row>
    <row r="49" spans="1:26" ht="12.75" customHeight="1" x14ac:dyDescent="0.2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</row>
    <row r="50" spans="1:26" ht="12.75" customHeight="1" x14ac:dyDescent="0.2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</row>
    <row r="51" spans="1:26" ht="12.75" customHeight="1" x14ac:dyDescent="0.2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</row>
    <row r="52" spans="1:26" ht="12.75" customHeight="1" x14ac:dyDescent="0.2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</row>
    <row r="53" spans="1:26" ht="12.75" customHeight="1" x14ac:dyDescent="0.2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</row>
    <row r="54" spans="1:26" ht="12.75" customHeight="1" x14ac:dyDescent="0.2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</row>
    <row r="55" spans="1:26" ht="12.75" customHeight="1" x14ac:dyDescent="0.2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</row>
    <row r="56" spans="1:26" ht="12.75" customHeight="1" x14ac:dyDescent="0.2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</row>
    <row r="57" spans="1:26" ht="12.75" customHeight="1" x14ac:dyDescent="0.2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</row>
    <row r="58" spans="1:26" ht="12.75" customHeight="1" x14ac:dyDescent="0.2">
      <c r="A58" s="142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</row>
    <row r="59" spans="1:26" ht="12.75" customHeight="1" x14ac:dyDescent="0.2">
      <c r="A59" s="142"/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</row>
    <row r="60" spans="1:26" ht="12.75" customHeight="1" x14ac:dyDescent="0.2">
      <c r="A60" s="142"/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</row>
    <row r="61" spans="1:26" ht="12.75" customHeight="1" x14ac:dyDescent="0.2">
      <c r="A61" s="142"/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</row>
    <row r="62" spans="1:26" ht="12.75" customHeight="1" x14ac:dyDescent="0.2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</row>
    <row r="63" spans="1:26" ht="12.75" customHeight="1" x14ac:dyDescent="0.2">
      <c r="A63" s="14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</row>
    <row r="64" spans="1:26" ht="12.7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</row>
    <row r="65" spans="1:26" ht="12.7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</row>
    <row r="66" spans="1:26" ht="12.7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</row>
    <row r="67" spans="1:26" ht="12.75" customHeight="1" x14ac:dyDescent="0.2">
      <c r="A67" s="142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</row>
    <row r="68" spans="1:26" ht="12.7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</row>
    <row r="69" spans="1:26" ht="12.7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</row>
    <row r="70" spans="1:26" ht="12.7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</row>
    <row r="71" spans="1:26" ht="12.75" customHeight="1" x14ac:dyDescent="0.2">
      <c r="A71" s="142"/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</row>
    <row r="72" spans="1:26" ht="12.75" customHeight="1" x14ac:dyDescent="0.2">
      <c r="A72" s="142"/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</row>
    <row r="73" spans="1:26" ht="12.75" customHeight="1" x14ac:dyDescent="0.2">
      <c r="A73" s="142"/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</row>
    <row r="74" spans="1:26" ht="12.75" customHeight="1" x14ac:dyDescent="0.2">
      <c r="A74" s="142"/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</row>
    <row r="75" spans="1:26" ht="12.75" customHeight="1" x14ac:dyDescent="0.2">
      <c r="A75" s="142"/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</row>
    <row r="76" spans="1:26" ht="12.75" customHeight="1" x14ac:dyDescent="0.2">
      <c r="A76" s="142"/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</row>
    <row r="77" spans="1:26" ht="12.75" customHeight="1" x14ac:dyDescent="0.2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</row>
    <row r="78" spans="1:26" ht="12.75" customHeight="1" x14ac:dyDescent="0.2">
      <c r="A78" s="142"/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</row>
    <row r="79" spans="1:26" ht="12.75" customHeight="1" x14ac:dyDescent="0.2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</row>
    <row r="80" spans="1:26" ht="12.75" customHeight="1" x14ac:dyDescent="0.2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</row>
    <row r="81" spans="1:26" ht="12.75" customHeight="1" x14ac:dyDescent="0.2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</row>
    <row r="82" spans="1:26" ht="12.75" customHeight="1" x14ac:dyDescent="0.2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</row>
    <row r="83" spans="1:26" ht="12.75" customHeight="1" x14ac:dyDescent="0.2">
      <c r="A83" s="142"/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</row>
    <row r="84" spans="1:26" ht="12.75" customHeight="1" x14ac:dyDescent="0.2">
      <c r="A84" s="142"/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</row>
    <row r="85" spans="1:26" ht="12.75" customHeight="1" x14ac:dyDescent="0.2">
      <c r="A85" s="142"/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</row>
    <row r="86" spans="1:26" ht="12.75" customHeight="1" x14ac:dyDescent="0.2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</row>
    <row r="87" spans="1:26" ht="12.75" customHeight="1" x14ac:dyDescent="0.2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</row>
    <row r="88" spans="1:26" ht="12.75" customHeight="1" x14ac:dyDescent="0.2">
      <c r="A88" s="142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</row>
    <row r="89" spans="1:26" ht="12.75" customHeight="1" x14ac:dyDescent="0.2">
      <c r="A89" s="142"/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</row>
    <row r="90" spans="1:26" ht="12.75" customHeight="1" x14ac:dyDescent="0.2">
      <c r="A90" s="142"/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</row>
    <row r="91" spans="1:26" ht="12.75" customHeight="1" x14ac:dyDescent="0.2">
      <c r="A91" s="142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</row>
    <row r="92" spans="1:26" ht="12.75" customHeight="1" x14ac:dyDescent="0.2">
      <c r="A92" s="142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</row>
    <row r="93" spans="1:26" ht="12.75" customHeight="1" x14ac:dyDescent="0.2">
      <c r="A93" s="142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</row>
    <row r="94" spans="1:26" ht="12.75" customHeight="1" x14ac:dyDescent="0.2">
      <c r="A94" s="142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</row>
    <row r="95" spans="1:26" ht="12.75" customHeight="1" x14ac:dyDescent="0.2">
      <c r="A95" s="142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</row>
    <row r="96" spans="1:26" ht="12.75" customHeight="1" x14ac:dyDescent="0.2">
      <c r="A96" s="142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</row>
    <row r="97" spans="1:26" ht="12.75" customHeight="1" x14ac:dyDescent="0.2">
      <c r="A97" s="142"/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</row>
    <row r="98" spans="1:26" ht="12.75" customHeight="1" x14ac:dyDescent="0.2">
      <c r="A98" s="142"/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</row>
    <row r="99" spans="1:26" ht="12.75" customHeight="1" x14ac:dyDescent="0.2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</row>
    <row r="100" spans="1:26" ht="12.75" customHeight="1" x14ac:dyDescent="0.2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</row>
    <row r="101" spans="1:26" ht="12.75" customHeight="1" x14ac:dyDescent="0.2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</row>
    <row r="102" spans="1:26" ht="12.75" customHeight="1" x14ac:dyDescent="0.2">
      <c r="A102" s="142"/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</row>
    <row r="103" spans="1:26" ht="12.75" customHeight="1" x14ac:dyDescent="0.2">
      <c r="A103" s="142"/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</row>
    <row r="104" spans="1:26" ht="12.75" customHeight="1" x14ac:dyDescent="0.2">
      <c r="A104" s="142"/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</row>
    <row r="105" spans="1:26" ht="12.75" customHeight="1" x14ac:dyDescent="0.2">
      <c r="A105" s="142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</row>
    <row r="106" spans="1:26" ht="12.75" customHeight="1" x14ac:dyDescent="0.2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</row>
    <row r="107" spans="1:26" ht="12.75" customHeight="1" x14ac:dyDescent="0.2">
      <c r="A107" s="142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</row>
    <row r="108" spans="1:26" ht="12.75" customHeight="1" x14ac:dyDescent="0.2">
      <c r="A108" s="142"/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</row>
    <row r="109" spans="1:26" ht="12.75" customHeight="1" x14ac:dyDescent="0.2">
      <c r="A109" s="142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</row>
    <row r="110" spans="1:26" ht="12.75" customHeight="1" x14ac:dyDescent="0.2">
      <c r="A110" s="142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</row>
    <row r="111" spans="1:26" ht="12.75" customHeight="1" x14ac:dyDescent="0.2">
      <c r="A111" s="142"/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</row>
    <row r="112" spans="1:26" ht="12.75" customHeight="1" x14ac:dyDescent="0.2">
      <c r="A112" s="142"/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</row>
    <row r="113" spans="1:26" ht="12.75" customHeight="1" x14ac:dyDescent="0.2">
      <c r="A113" s="142"/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</row>
    <row r="114" spans="1:26" ht="12.75" customHeight="1" x14ac:dyDescent="0.2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</row>
    <row r="115" spans="1:26" ht="12.75" customHeight="1" x14ac:dyDescent="0.2">
      <c r="A115" s="142"/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</row>
    <row r="116" spans="1:26" ht="12.75" customHeight="1" x14ac:dyDescent="0.2">
      <c r="A116" s="142"/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</row>
    <row r="117" spans="1:26" ht="12.75" customHeight="1" x14ac:dyDescent="0.2">
      <c r="A117" s="142"/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</row>
    <row r="118" spans="1:26" ht="12.75" customHeight="1" x14ac:dyDescent="0.2">
      <c r="A118" s="142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</row>
    <row r="119" spans="1:26" ht="12.75" customHeight="1" x14ac:dyDescent="0.2">
      <c r="A119" s="142"/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</row>
    <row r="120" spans="1:26" ht="12.75" customHeight="1" x14ac:dyDescent="0.2">
      <c r="A120" s="142"/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</row>
    <row r="121" spans="1:26" ht="12.75" customHeight="1" x14ac:dyDescent="0.2">
      <c r="A121" s="142"/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</row>
    <row r="122" spans="1:26" ht="12.75" customHeight="1" x14ac:dyDescent="0.2">
      <c r="A122" s="142"/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</row>
    <row r="123" spans="1:26" ht="12.75" customHeight="1" x14ac:dyDescent="0.2">
      <c r="A123" s="142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</row>
    <row r="124" spans="1:26" ht="12.75" customHeight="1" x14ac:dyDescent="0.2">
      <c r="A124" s="142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</row>
    <row r="125" spans="1:26" ht="12.75" customHeight="1" x14ac:dyDescent="0.2">
      <c r="A125" s="142"/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</row>
    <row r="126" spans="1:26" ht="12.75" customHeight="1" x14ac:dyDescent="0.2">
      <c r="A126" s="142"/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</row>
    <row r="127" spans="1:26" ht="12.75" customHeight="1" x14ac:dyDescent="0.2">
      <c r="A127" s="142"/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</row>
    <row r="128" spans="1:26" ht="12.75" customHeight="1" x14ac:dyDescent="0.2">
      <c r="A128" s="142"/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</row>
    <row r="129" spans="1:26" ht="12.75" customHeight="1" x14ac:dyDescent="0.2">
      <c r="A129" s="142"/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</row>
    <row r="130" spans="1:26" ht="12.75" customHeight="1" x14ac:dyDescent="0.2">
      <c r="A130" s="142"/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</row>
    <row r="131" spans="1:26" ht="12.75" customHeight="1" x14ac:dyDescent="0.2">
      <c r="A131" s="142"/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</row>
    <row r="132" spans="1:26" ht="12.75" customHeight="1" x14ac:dyDescent="0.2">
      <c r="A132" s="142"/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</row>
    <row r="133" spans="1:26" ht="12.75" customHeight="1" x14ac:dyDescent="0.2">
      <c r="A133" s="142"/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</row>
    <row r="134" spans="1:26" ht="12.75" customHeight="1" x14ac:dyDescent="0.2">
      <c r="A134" s="142"/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</row>
    <row r="135" spans="1:26" ht="12.75" customHeight="1" x14ac:dyDescent="0.2">
      <c r="A135" s="142"/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</row>
    <row r="136" spans="1:26" ht="12.75" customHeight="1" x14ac:dyDescent="0.2">
      <c r="A136" s="142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</row>
    <row r="137" spans="1:26" ht="12.75" customHeight="1" x14ac:dyDescent="0.2">
      <c r="A137" s="142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</row>
    <row r="138" spans="1:26" ht="12.75" customHeight="1" x14ac:dyDescent="0.2">
      <c r="A138" s="142"/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</row>
    <row r="139" spans="1:26" ht="12.75" customHeight="1" x14ac:dyDescent="0.2">
      <c r="A139" s="142"/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</row>
    <row r="140" spans="1:26" ht="12.75" customHeight="1" x14ac:dyDescent="0.2">
      <c r="A140" s="142"/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</row>
    <row r="141" spans="1:26" ht="12.75" customHeight="1" x14ac:dyDescent="0.2">
      <c r="A141" s="142"/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</row>
    <row r="142" spans="1:26" ht="12.75" customHeight="1" x14ac:dyDescent="0.2">
      <c r="A142" s="142"/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</row>
    <row r="143" spans="1:26" ht="12.75" customHeight="1" x14ac:dyDescent="0.2">
      <c r="A143" s="142"/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</row>
    <row r="144" spans="1:26" ht="12.75" customHeight="1" x14ac:dyDescent="0.2">
      <c r="A144" s="142"/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</row>
    <row r="145" spans="1:26" ht="12.75" customHeight="1" x14ac:dyDescent="0.2">
      <c r="A145" s="142"/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</row>
    <row r="146" spans="1:26" ht="12.75" customHeight="1" x14ac:dyDescent="0.2">
      <c r="A146" s="142"/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</row>
    <row r="147" spans="1:26" ht="12.75" customHeight="1" x14ac:dyDescent="0.2">
      <c r="A147" s="142"/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</row>
    <row r="148" spans="1:26" ht="12.75" customHeight="1" x14ac:dyDescent="0.2">
      <c r="A148" s="142"/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</row>
    <row r="149" spans="1:26" ht="12.75" customHeight="1" x14ac:dyDescent="0.2">
      <c r="A149" s="142"/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</row>
    <row r="150" spans="1:26" ht="12.75" customHeight="1" x14ac:dyDescent="0.2">
      <c r="A150" s="142"/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</row>
    <row r="151" spans="1:26" ht="12.75" customHeight="1" x14ac:dyDescent="0.2">
      <c r="A151" s="142"/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</row>
    <row r="152" spans="1:26" ht="12.75" customHeight="1" x14ac:dyDescent="0.2">
      <c r="A152" s="142"/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</row>
    <row r="153" spans="1:26" ht="12.75" customHeight="1" x14ac:dyDescent="0.2">
      <c r="A153" s="142"/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</row>
    <row r="154" spans="1:26" ht="12.75" customHeight="1" x14ac:dyDescent="0.2">
      <c r="A154" s="142"/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</row>
    <row r="155" spans="1:26" ht="12.75" customHeight="1" x14ac:dyDescent="0.2">
      <c r="A155" s="142"/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</row>
    <row r="156" spans="1:26" ht="12.75" customHeight="1" x14ac:dyDescent="0.2">
      <c r="A156" s="142"/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</row>
    <row r="157" spans="1:26" ht="12.75" customHeight="1" x14ac:dyDescent="0.2">
      <c r="A157" s="142"/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</row>
    <row r="158" spans="1:26" ht="12.75" customHeight="1" x14ac:dyDescent="0.2">
      <c r="A158" s="142"/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</row>
    <row r="159" spans="1:26" ht="12.75" customHeight="1" x14ac:dyDescent="0.2">
      <c r="A159" s="142"/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</row>
    <row r="160" spans="1:26" ht="12.75" customHeight="1" x14ac:dyDescent="0.2">
      <c r="A160" s="142"/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</row>
    <row r="161" spans="1:26" ht="12.75" customHeight="1" x14ac:dyDescent="0.2">
      <c r="A161" s="142"/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</row>
    <row r="162" spans="1:26" ht="12.75" customHeight="1" x14ac:dyDescent="0.2">
      <c r="A162" s="142"/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</row>
    <row r="163" spans="1:26" ht="12.75" customHeight="1" x14ac:dyDescent="0.2">
      <c r="A163" s="142"/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</row>
    <row r="164" spans="1:26" ht="12.75" customHeight="1" x14ac:dyDescent="0.2">
      <c r="A164" s="142"/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</row>
    <row r="165" spans="1:26" ht="12.75" customHeight="1" x14ac:dyDescent="0.2">
      <c r="A165" s="142"/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</row>
    <row r="166" spans="1:26" ht="12.75" customHeight="1" x14ac:dyDescent="0.2">
      <c r="A166" s="142"/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</row>
    <row r="167" spans="1:26" ht="12.75" customHeight="1" x14ac:dyDescent="0.2">
      <c r="A167" s="142"/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</row>
    <row r="168" spans="1:26" ht="12.75" customHeight="1" x14ac:dyDescent="0.2">
      <c r="A168" s="142"/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</row>
    <row r="169" spans="1:26" ht="12.75" customHeight="1" x14ac:dyDescent="0.2">
      <c r="A169" s="142"/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</row>
    <row r="170" spans="1:26" ht="12.75" customHeight="1" x14ac:dyDescent="0.2">
      <c r="A170" s="142"/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</row>
    <row r="171" spans="1:26" ht="12.75" customHeight="1" x14ac:dyDescent="0.2">
      <c r="A171" s="142"/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</row>
    <row r="172" spans="1:26" ht="12.75" customHeight="1" x14ac:dyDescent="0.2">
      <c r="A172" s="142"/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</row>
    <row r="173" spans="1:26" ht="12.75" customHeight="1" x14ac:dyDescent="0.2">
      <c r="A173" s="142"/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</row>
    <row r="174" spans="1:26" ht="12.75" customHeight="1" x14ac:dyDescent="0.2">
      <c r="A174" s="142"/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</row>
    <row r="175" spans="1:26" ht="12.75" customHeight="1" x14ac:dyDescent="0.2">
      <c r="A175" s="142"/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</row>
    <row r="176" spans="1:26" ht="12.75" customHeight="1" x14ac:dyDescent="0.2">
      <c r="A176" s="142"/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</row>
    <row r="177" spans="1:26" ht="12.75" customHeight="1" x14ac:dyDescent="0.2">
      <c r="A177" s="142"/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</row>
    <row r="178" spans="1:26" ht="12.75" customHeight="1" x14ac:dyDescent="0.2">
      <c r="A178" s="142"/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</row>
    <row r="179" spans="1:26" ht="12.75" customHeight="1" x14ac:dyDescent="0.2">
      <c r="A179" s="142"/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</row>
    <row r="180" spans="1:26" ht="12.75" customHeight="1" x14ac:dyDescent="0.2">
      <c r="A180" s="142"/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</row>
    <row r="181" spans="1:26" ht="12.75" customHeight="1" x14ac:dyDescent="0.2">
      <c r="A181" s="142"/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</row>
    <row r="182" spans="1:26" ht="12.75" customHeight="1" x14ac:dyDescent="0.2">
      <c r="A182" s="142"/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</row>
    <row r="183" spans="1:26" ht="12.75" customHeight="1" x14ac:dyDescent="0.2">
      <c r="A183" s="142"/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</row>
    <row r="184" spans="1:26" ht="12.75" customHeight="1" x14ac:dyDescent="0.2">
      <c r="A184" s="142"/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</row>
    <row r="185" spans="1:26" ht="12.75" customHeight="1" x14ac:dyDescent="0.2">
      <c r="A185" s="142"/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</row>
    <row r="186" spans="1:26" ht="12.75" customHeight="1" x14ac:dyDescent="0.2">
      <c r="A186" s="142"/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</row>
    <row r="187" spans="1:26" ht="12.75" customHeight="1" x14ac:dyDescent="0.2">
      <c r="A187" s="142"/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</row>
    <row r="188" spans="1:26" ht="12.75" customHeight="1" x14ac:dyDescent="0.2">
      <c r="A188" s="142"/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</row>
    <row r="189" spans="1:26" ht="12.75" customHeight="1" x14ac:dyDescent="0.2">
      <c r="A189" s="142"/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</row>
    <row r="190" spans="1:26" ht="12.75" customHeight="1" x14ac:dyDescent="0.2">
      <c r="A190" s="142"/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</row>
    <row r="191" spans="1:26" ht="12.75" customHeight="1" x14ac:dyDescent="0.2">
      <c r="A191" s="142"/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</row>
    <row r="192" spans="1:26" ht="12.75" customHeight="1" x14ac:dyDescent="0.2">
      <c r="A192" s="142"/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</row>
    <row r="193" spans="1:26" ht="12.75" customHeight="1" x14ac:dyDescent="0.2">
      <c r="A193" s="142"/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</row>
    <row r="194" spans="1:26" ht="12.75" customHeight="1" x14ac:dyDescent="0.2">
      <c r="A194" s="142"/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</row>
    <row r="195" spans="1:26" ht="12.75" customHeight="1" x14ac:dyDescent="0.2">
      <c r="A195" s="142"/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</row>
    <row r="196" spans="1:26" ht="12.75" customHeight="1" x14ac:dyDescent="0.2">
      <c r="A196" s="142"/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</row>
    <row r="197" spans="1:26" ht="12.75" customHeight="1" x14ac:dyDescent="0.2">
      <c r="A197" s="142"/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</row>
    <row r="198" spans="1:26" ht="12.75" customHeight="1" x14ac:dyDescent="0.2">
      <c r="A198" s="142"/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</row>
    <row r="199" spans="1:26" ht="12.75" customHeight="1" x14ac:dyDescent="0.2">
      <c r="A199" s="142"/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</row>
    <row r="200" spans="1:26" ht="12.75" customHeight="1" x14ac:dyDescent="0.2">
      <c r="A200" s="142"/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</row>
    <row r="201" spans="1:26" ht="12.75" customHeight="1" x14ac:dyDescent="0.2">
      <c r="A201" s="142"/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</row>
    <row r="202" spans="1:26" ht="12.75" customHeight="1" x14ac:dyDescent="0.2">
      <c r="A202" s="142"/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</row>
    <row r="203" spans="1:26" ht="12.75" customHeight="1" x14ac:dyDescent="0.2">
      <c r="A203" s="142"/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</row>
    <row r="204" spans="1:26" ht="12.75" customHeight="1" x14ac:dyDescent="0.2">
      <c r="A204" s="142"/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</row>
    <row r="205" spans="1:26" ht="12.75" customHeight="1" x14ac:dyDescent="0.2">
      <c r="A205" s="142"/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</row>
    <row r="206" spans="1:26" ht="12.75" customHeight="1" x14ac:dyDescent="0.2">
      <c r="A206" s="142"/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</row>
    <row r="207" spans="1:26" ht="12.75" customHeight="1" x14ac:dyDescent="0.2">
      <c r="A207" s="142"/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</row>
    <row r="208" spans="1:26" ht="12.75" customHeight="1" x14ac:dyDescent="0.2">
      <c r="A208" s="142"/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</row>
    <row r="209" spans="1:26" ht="12.75" customHeight="1" x14ac:dyDescent="0.2">
      <c r="A209" s="142"/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</row>
    <row r="210" spans="1:26" ht="12.75" customHeight="1" x14ac:dyDescent="0.2">
      <c r="A210" s="142"/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</row>
    <row r="211" spans="1:26" ht="12.75" customHeight="1" x14ac:dyDescent="0.2">
      <c r="A211" s="142"/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</row>
    <row r="212" spans="1:26" ht="12.75" customHeight="1" x14ac:dyDescent="0.2">
      <c r="A212" s="142"/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</row>
    <row r="213" spans="1:26" ht="12.75" customHeight="1" x14ac:dyDescent="0.2">
      <c r="A213" s="142"/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</row>
    <row r="214" spans="1:26" ht="12.75" customHeight="1" x14ac:dyDescent="0.2">
      <c r="A214" s="142"/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</row>
    <row r="215" spans="1:26" ht="12.75" customHeight="1" x14ac:dyDescent="0.2">
      <c r="A215" s="142"/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</row>
    <row r="216" spans="1:26" ht="12.75" customHeight="1" x14ac:dyDescent="0.2">
      <c r="A216" s="142"/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</row>
    <row r="217" spans="1:26" ht="12.75" customHeight="1" x14ac:dyDescent="0.2">
      <c r="A217" s="142"/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</row>
    <row r="218" spans="1:26" ht="12.75" customHeight="1" x14ac:dyDescent="0.2">
      <c r="A218" s="142"/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</row>
    <row r="219" spans="1:26" ht="12.75" customHeight="1" x14ac:dyDescent="0.2">
      <c r="A219" s="142"/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</row>
    <row r="220" spans="1:26" ht="12.75" customHeight="1" x14ac:dyDescent="0.2">
      <c r="A220" s="142"/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</row>
    <row r="221" spans="1:26" ht="12.75" customHeight="1" x14ac:dyDescent="0.2">
      <c r="A221" s="142"/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</row>
    <row r="222" spans="1:26" ht="12.75" customHeight="1" x14ac:dyDescent="0.2">
      <c r="A222" s="142"/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</row>
    <row r="223" spans="1:26" ht="12.75" customHeight="1" x14ac:dyDescent="0.2">
      <c r="A223" s="142"/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</row>
    <row r="224" spans="1:26" ht="12.75" customHeight="1" x14ac:dyDescent="0.2">
      <c r="A224" s="142"/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</row>
    <row r="225" spans="1:26" ht="12.75" customHeight="1" x14ac:dyDescent="0.2">
      <c r="A225" s="142"/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</row>
    <row r="226" spans="1:26" ht="12.75" customHeight="1" x14ac:dyDescent="0.2">
      <c r="A226" s="142"/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</row>
    <row r="227" spans="1:26" ht="12.75" customHeight="1" x14ac:dyDescent="0.2">
      <c r="A227" s="142"/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</row>
    <row r="228" spans="1:26" ht="12.75" customHeight="1" x14ac:dyDescent="0.2">
      <c r="A228" s="142"/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</row>
    <row r="229" spans="1:26" ht="12.75" customHeight="1" x14ac:dyDescent="0.2">
      <c r="A229" s="142"/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</row>
    <row r="230" spans="1:26" ht="12.75" customHeight="1" x14ac:dyDescent="0.2">
      <c r="A230" s="142"/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</row>
    <row r="231" spans="1:26" ht="12.75" customHeight="1" x14ac:dyDescent="0.2">
      <c r="A231" s="142"/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</row>
    <row r="232" spans="1:26" ht="12.75" customHeight="1" x14ac:dyDescent="0.2">
      <c r="A232" s="142"/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</row>
    <row r="233" spans="1:26" ht="12.75" customHeight="1" x14ac:dyDescent="0.2">
      <c r="A233" s="142"/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</row>
    <row r="234" spans="1:26" ht="12.75" customHeight="1" x14ac:dyDescent="0.2">
      <c r="A234" s="142"/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</row>
    <row r="235" spans="1:26" ht="12.75" customHeight="1" x14ac:dyDescent="0.2">
      <c r="A235" s="142"/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</row>
    <row r="236" spans="1:26" ht="12.75" customHeight="1" x14ac:dyDescent="0.2">
      <c r="A236" s="142"/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</row>
    <row r="237" spans="1:26" ht="12.75" customHeight="1" x14ac:dyDescent="0.2">
      <c r="A237" s="142"/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</row>
    <row r="238" spans="1:26" ht="12.75" customHeight="1" x14ac:dyDescent="0.2">
      <c r="A238" s="142"/>
      <c r="B238" s="142"/>
      <c r="C238" s="142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</row>
    <row r="239" spans="1:26" ht="12.75" customHeight="1" x14ac:dyDescent="0.2">
      <c r="A239" s="142"/>
      <c r="B239" s="142"/>
      <c r="C239" s="142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</row>
    <row r="240" spans="1:26" ht="12.75" customHeight="1" x14ac:dyDescent="0.2">
      <c r="A240" s="142"/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</row>
    <row r="241" spans="1:26" ht="12.75" customHeight="1" x14ac:dyDescent="0.2">
      <c r="A241" s="142"/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</row>
    <row r="242" spans="1:26" ht="12.75" customHeight="1" x14ac:dyDescent="0.2">
      <c r="A242" s="142"/>
      <c r="B242" s="142"/>
      <c r="C242" s="142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</row>
    <row r="243" spans="1:26" ht="12.75" customHeight="1" x14ac:dyDescent="0.2">
      <c r="A243" s="142"/>
      <c r="B243" s="142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</row>
    <row r="244" spans="1:26" ht="12.75" customHeight="1" x14ac:dyDescent="0.2">
      <c r="A244" s="142"/>
      <c r="B244" s="142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</row>
    <row r="245" spans="1:26" ht="12.75" customHeight="1" x14ac:dyDescent="0.2">
      <c r="A245" s="142"/>
      <c r="B245" s="142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</row>
    <row r="246" spans="1:26" ht="12.75" customHeight="1" x14ac:dyDescent="0.2">
      <c r="A246" s="142"/>
      <c r="B246" s="142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</row>
    <row r="247" spans="1:26" ht="12.75" customHeight="1" x14ac:dyDescent="0.2">
      <c r="A247" s="142"/>
      <c r="B247" s="142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</row>
    <row r="248" spans="1:26" ht="12.75" customHeight="1" x14ac:dyDescent="0.2">
      <c r="A248" s="142"/>
      <c r="B248" s="142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</row>
    <row r="249" spans="1:26" ht="12.75" customHeight="1" x14ac:dyDescent="0.2">
      <c r="A249" s="142"/>
      <c r="B249" s="142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</row>
    <row r="250" spans="1:26" ht="12.75" customHeight="1" x14ac:dyDescent="0.2">
      <c r="A250" s="142"/>
      <c r="B250" s="142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</row>
    <row r="251" spans="1:26" ht="12.75" customHeight="1" x14ac:dyDescent="0.2">
      <c r="A251" s="142"/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</row>
    <row r="252" spans="1:26" ht="12.75" customHeight="1" x14ac:dyDescent="0.2">
      <c r="A252" s="142"/>
      <c r="B252" s="142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</row>
    <row r="253" spans="1:26" ht="12.75" customHeight="1" x14ac:dyDescent="0.2">
      <c r="A253" s="142"/>
      <c r="B253" s="142"/>
      <c r="C253" s="142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</row>
    <row r="254" spans="1:26" ht="12.75" customHeight="1" x14ac:dyDescent="0.2">
      <c r="A254" s="142"/>
      <c r="B254" s="142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</row>
    <row r="255" spans="1:26" ht="12.75" customHeight="1" x14ac:dyDescent="0.2">
      <c r="A255" s="142"/>
      <c r="B255" s="142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</row>
    <row r="256" spans="1:26" ht="12.75" customHeight="1" x14ac:dyDescent="0.2">
      <c r="A256" s="142"/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</row>
    <row r="257" spans="1:26" ht="12.75" customHeight="1" x14ac:dyDescent="0.2">
      <c r="A257" s="142"/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</row>
    <row r="258" spans="1:26" ht="12.75" customHeight="1" x14ac:dyDescent="0.2">
      <c r="A258" s="142"/>
      <c r="B258" s="142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</row>
    <row r="259" spans="1:26" ht="12.75" customHeight="1" x14ac:dyDescent="0.2">
      <c r="A259" s="142"/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</row>
    <row r="260" spans="1:26" ht="12.75" customHeight="1" x14ac:dyDescent="0.2">
      <c r="A260" s="142"/>
      <c r="B260" s="142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</row>
    <row r="261" spans="1:26" ht="12.75" customHeight="1" x14ac:dyDescent="0.2">
      <c r="A261" s="142"/>
      <c r="B261" s="142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</row>
    <row r="262" spans="1:26" ht="12.75" customHeight="1" x14ac:dyDescent="0.2">
      <c r="A262" s="142"/>
      <c r="B262" s="142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</row>
    <row r="263" spans="1:26" ht="12.75" customHeight="1" x14ac:dyDescent="0.2">
      <c r="A263" s="142"/>
      <c r="B263" s="142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</row>
    <row r="264" spans="1:26" ht="12.75" customHeight="1" x14ac:dyDescent="0.2">
      <c r="A264" s="142"/>
      <c r="B264" s="142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</row>
    <row r="265" spans="1:26" ht="12.75" customHeight="1" x14ac:dyDescent="0.2">
      <c r="A265" s="142"/>
      <c r="B265" s="142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</row>
    <row r="266" spans="1:26" ht="12.75" customHeight="1" x14ac:dyDescent="0.2">
      <c r="A266" s="142"/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</row>
    <row r="267" spans="1:26" ht="12.75" customHeight="1" x14ac:dyDescent="0.2">
      <c r="A267" s="142"/>
      <c r="B267" s="142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</row>
    <row r="268" spans="1:26" ht="12.75" customHeight="1" x14ac:dyDescent="0.2">
      <c r="A268" s="142"/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</row>
    <row r="269" spans="1:26" ht="12.75" customHeight="1" x14ac:dyDescent="0.2">
      <c r="A269" s="142"/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</row>
    <row r="270" spans="1:26" ht="12.75" customHeight="1" x14ac:dyDescent="0.2">
      <c r="A270" s="142"/>
      <c r="B270" s="142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</row>
    <row r="271" spans="1:26" ht="12.75" customHeight="1" x14ac:dyDescent="0.2">
      <c r="A271" s="142"/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</row>
    <row r="272" spans="1:26" ht="12.75" customHeight="1" x14ac:dyDescent="0.2">
      <c r="A272" s="142"/>
      <c r="B272" s="142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</row>
    <row r="273" spans="1:26" ht="12.75" customHeight="1" x14ac:dyDescent="0.2">
      <c r="A273" s="142"/>
      <c r="B273" s="142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</row>
    <row r="274" spans="1:26" ht="12.75" customHeight="1" x14ac:dyDescent="0.2">
      <c r="A274" s="142"/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</row>
    <row r="275" spans="1:26" ht="12.75" customHeight="1" x14ac:dyDescent="0.2">
      <c r="A275" s="142"/>
      <c r="B275" s="142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</row>
    <row r="276" spans="1:26" ht="12.75" customHeight="1" x14ac:dyDescent="0.2">
      <c r="A276" s="142"/>
      <c r="B276" s="142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</row>
    <row r="277" spans="1:26" ht="12.75" customHeight="1" x14ac:dyDescent="0.2">
      <c r="A277" s="142"/>
      <c r="B277" s="142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</row>
    <row r="278" spans="1:26" ht="12.75" customHeight="1" x14ac:dyDescent="0.2">
      <c r="A278" s="142"/>
      <c r="B278" s="142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</row>
    <row r="279" spans="1:26" ht="12.75" customHeight="1" x14ac:dyDescent="0.2">
      <c r="A279" s="142"/>
      <c r="B279" s="142"/>
      <c r="C279" s="142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</row>
    <row r="280" spans="1:26" ht="12.75" customHeight="1" x14ac:dyDescent="0.2">
      <c r="A280" s="142"/>
      <c r="B280" s="142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</row>
    <row r="281" spans="1:26" ht="12.75" customHeight="1" x14ac:dyDescent="0.2">
      <c r="A281" s="142"/>
      <c r="B281" s="142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</row>
    <row r="282" spans="1:26" ht="12.75" customHeight="1" x14ac:dyDescent="0.2">
      <c r="A282" s="142"/>
      <c r="B282" s="142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</row>
    <row r="283" spans="1:26" ht="12.75" customHeight="1" x14ac:dyDescent="0.2">
      <c r="A283" s="142"/>
      <c r="B283" s="142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</row>
    <row r="284" spans="1:26" ht="12.75" customHeight="1" x14ac:dyDescent="0.2">
      <c r="A284" s="142"/>
      <c r="B284" s="142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</row>
    <row r="285" spans="1:26" ht="12.75" customHeight="1" x14ac:dyDescent="0.2">
      <c r="A285" s="142"/>
      <c r="B285" s="142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</row>
    <row r="286" spans="1:26" ht="12.75" customHeight="1" x14ac:dyDescent="0.2">
      <c r="A286" s="142"/>
      <c r="B286" s="142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</row>
    <row r="287" spans="1:26" ht="12.75" customHeight="1" x14ac:dyDescent="0.2">
      <c r="A287" s="142"/>
      <c r="B287" s="142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</row>
    <row r="288" spans="1:26" ht="12.75" customHeight="1" x14ac:dyDescent="0.2">
      <c r="A288" s="142"/>
      <c r="B288" s="142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</row>
    <row r="289" spans="1:26" ht="12.75" customHeight="1" x14ac:dyDescent="0.2">
      <c r="A289" s="142"/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</row>
    <row r="290" spans="1:26" ht="12.75" customHeight="1" x14ac:dyDescent="0.2">
      <c r="A290" s="142"/>
      <c r="B290" s="142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</row>
    <row r="291" spans="1:26" ht="12.75" customHeight="1" x14ac:dyDescent="0.2">
      <c r="A291" s="142"/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</row>
    <row r="292" spans="1:26" ht="12.75" customHeight="1" x14ac:dyDescent="0.2">
      <c r="A292" s="142"/>
      <c r="B292" s="142"/>
      <c r="C292" s="142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</row>
    <row r="293" spans="1:26" ht="12.75" customHeight="1" x14ac:dyDescent="0.2">
      <c r="A293" s="142"/>
      <c r="B293" s="142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</row>
    <row r="294" spans="1:26" ht="12.75" customHeight="1" x14ac:dyDescent="0.2">
      <c r="A294" s="142"/>
      <c r="B294" s="142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</row>
    <row r="295" spans="1:26" ht="12.75" customHeight="1" x14ac:dyDescent="0.2">
      <c r="A295" s="142"/>
      <c r="B295" s="142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</row>
    <row r="296" spans="1:26" ht="12.75" customHeight="1" x14ac:dyDescent="0.2">
      <c r="A296" s="142"/>
      <c r="B296" s="142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</row>
    <row r="297" spans="1:26" ht="12.75" customHeight="1" x14ac:dyDescent="0.2">
      <c r="A297" s="142"/>
      <c r="B297" s="142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</row>
    <row r="298" spans="1:26" ht="12.75" customHeight="1" x14ac:dyDescent="0.2">
      <c r="A298" s="142"/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</row>
    <row r="299" spans="1:26" ht="12.75" customHeight="1" x14ac:dyDescent="0.2">
      <c r="A299" s="142"/>
      <c r="B299" s="142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</row>
    <row r="300" spans="1:26" ht="12.75" customHeight="1" x14ac:dyDescent="0.2">
      <c r="A300" s="142"/>
      <c r="B300" s="142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</row>
    <row r="301" spans="1:26" ht="12.75" customHeight="1" x14ac:dyDescent="0.2">
      <c r="A301" s="142"/>
      <c r="B301" s="142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</row>
    <row r="302" spans="1:26" ht="12.75" customHeight="1" x14ac:dyDescent="0.2">
      <c r="A302" s="142"/>
      <c r="B302" s="142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</row>
    <row r="303" spans="1:26" ht="12.75" customHeight="1" x14ac:dyDescent="0.2">
      <c r="A303" s="142"/>
      <c r="B303" s="142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</row>
    <row r="304" spans="1:26" ht="12.75" customHeight="1" x14ac:dyDescent="0.2">
      <c r="A304" s="142"/>
      <c r="B304" s="142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</row>
    <row r="305" spans="1:26" ht="12.75" customHeight="1" x14ac:dyDescent="0.2">
      <c r="A305" s="142"/>
      <c r="B305" s="142"/>
      <c r="C305" s="142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</row>
    <row r="306" spans="1:26" ht="12.75" customHeight="1" x14ac:dyDescent="0.2">
      <c r="A306" s="142"/>
      <c r="B306" s="142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</row>
    <row r="307" spans="1:26" ht="12.75" customHeight="1" x14ac:dyDescent="0.2">
      <c r="A307" s="142"/>
      <c r="B307" s="142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</row>
    <row r="308" spans="1:26" ht="12.75" customHeight="1" x14ac:dyDescent="0.2">
      <c r="A308" s="142"/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</row>
    <row r="309" spans="1:26" ht="12.75" customHeight="1" x14ac:dyDescent="0.2">
      <c r="A309" s="142"/>
      <c r="B309" s="142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</row>
    <row r="310" spans="1:26" ht="12.75" customHeight="1" x14ac:dyDescent="0.2">
      <c r="A310" s="142"/>
      <c r="B310" s="142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</row>
    <row r="311" spans="1:26" ht="12.75" customHeight="1" x14ac:dyDescent="0.2">
      <c r="A311" s="142"/>
      <c r="B311" s="142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</row>
    <row r="312" spans="1:26" ht="12.75" customHeight="1" x14ac:dyDescent="0.2">
      <c r="A312" s="142"/>
      <c r="B312" s="142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</row>
    <row r="313" spans="1:26" ht="12.75" customHeight="1" x14ac:dyDescent="0.2">
      <c r="A313" s="142"/>
      <c r="B313" s="142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</row>
    <row r="314" spans="1:26" ht="12.75" customHeight="1" x14ac:dyDescent="0.2">
      <c r="A314" s="142"/>
      <c r="B314" s="142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</row>
    <row r="315" spans="1:26" ht="12.75" customHeight="1" x14ac:dyDescent="0.2">
      <c r="A315" s="142"/>
      <c r="B315" s="142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</row>
    <row r="316" spans="1:26" ht="12.75" customHeight="1" x14ac:dyDescent="0.2">
      <c r="A316" s="142"/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</row>
    <row r="317" spans="1:26" ht="12.75" customHeight="1" x14ac:dyDescent="0.2">
      <c r="A317" s="142"/>
      <c r="B317" s="142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</row>
    <row r="318" spans="1:26" ht="12.75" customHeight="1" x14ac:dyDescent="0.2">
      <c r="A318" s="142"/>
      <c r="B318" s="142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</row>
    <row r="319" spans="1:26" ht="12.75" customHeight="1" x14ac:dyDescent="0.2">
      <c r="A319" s="142"/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</row>
    <row r="320" spans="1:26" ht="12.75" customHeight="1" x14ac:dyDescent="0.2">
      <c r="A320" s="142"/>
      <c r="B320" s="142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</row>
    <row r="321" spans="1:26" ht="12.75" customHeight="1" x14ac:dyDescent="0.2">
      <c r="A321" s="142"/>
      <c r="B321" s="142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</row>
    <row r="322" spans="1:26" ht="12.75" customHeight="1" x14ac:dyDescent="0.2">
      <c r="A322" s="142"/>
      <c r="B322" s="142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</row>
    <row r="323" spans="1:26" ht="12.75" customHeight="1" x14ac:dyDescent="0.2">
      <c r="A323" s="142"/>
      <c r="B323" s="142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</row>
    <row r="324" spans="1:26" ht="12.75" customHeight="1" x14ac:dyDescent="0.2">
      <c r="A324" s="142"/>
      <c r="B324" s="142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</row>
    <row r="325" spans="1:26" ht="12.75" customHeight="1" x14ac:dyDescent="0.2">
      <c r="A325" s="142"/>
      <c r="B325" s="142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</row>
    <row r="326" spans="1:26" ht="12.75" customHeight="1" x14ac:dyDescent="0.2">
      <c r="A326" s="142"/>
      <c r="B326" s="142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</row>
    <row r="327" spans="1:26" ht="12.75" customHeight="1" x14ac:dyDescent="0.2">
      <c r="A327" s="142"/>
      <c r="B327" s="142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</row>
    <row r="328" spans="1:26" ht="12.75" customHeight="1" x14ac:dyDescent="0.2">
      <c r="A328" s="142"/>
      <c r="B328" s="142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</row>
    <row r="329" spans="1:26" ht="12.75" customHeight="1" x14ac:dyDescent="0.2">
      <c r="A329" s="142"/>
      <c r="B329" s="142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</row>
    <row r="330" spans="1:26" ht="12.75" customHeight="1" x14ac:dyDescent="0.2">
      <c r="A330" s="142"/>
      <c r="B330" s="142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</row>
    <row r="331" spans="1:26" ht="12.75" customHeight="1" x14ac:dyDescent="0.2">
      <c r="A331" s="142"/>
      <c r="B331" s="142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</row>
    <row r="332" spans="1:26" ht="12.75" customHeight="1" x14ac:dyDescent="0.2">
      <c r="A332" s="142"/>
      <c r="B332" s="142"/>
      <c r="C332" s="142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</row>
    <row r="333" spans="1:26" ht="12.75" customHeight="1" x14ac:dyDescent="0.2">
      <c r="A333" s="142"/>
      <c r="B333" s="142"/>
      <c r="C333" s="142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</row>
    <row r="334" spans="1:26" ht="12.75" customHeight="1" x14ac:dyDescent="0.2">
      <c r="A334" s="142"/>
      <c r="B334" s="142"/>
      <c r="C334" s="142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</row>
    <row r="335" spans="1:26" ht="12.75" customHeight="1" x14ac:dyDescent="0.2">
      <c r="A335" s="142"/>
      <c r="B335" s="142"/>
      <c r="C335" s="142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</row>
    <row r="336" spans="1:26" ht="12.75" customHeight="1" x14ac:dyDescent="0.2">
      <c r="A336" s="142"/>
      <c r="B336" s="142"/>
      <c r="C336" s="142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</row>
    <row r="337" spans="1:26" ht="12.75" customHeight="1" x14ac:dyDescent="0.2">
      <c r="A337" s="142"/>
      <c r="B337" s="142"/>
      <c r="C337" s="142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</row>
    <row r="338" spans="1:26" ht="12.75" customHeight="1" x14ac:dyDescent="0.2">
      <c r="A338" s="142"/>
      <c r="B338" s="142"/>
      <c r="C338" s="142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</row>
    <row r="339" spans="1:26" ht="12.75" customHeight="1" x14ac:dyDescent="0.2">
      <c r="A339" s="142"/>
      <c r="B339" s="142"/>
      <c r="C339" s="142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</row>
    <row r="340" spans="1:26" ht="12.75" customHeight="1" x14ac:dyDescent="0.2">
      <c r="A340" s="142"/>
      <c r="B340" s="142"/>
      <c r="C340" s="142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</row>
    <row r="341" spans="1:26" ht="12.75" customHeight="1" x14ac:dyDescent="0.2">
      <c r="A341" s="142"/>
      <c r="B341" s="142"/>
      <c r="C341" s="142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</row>
    <row r="342" spans="1:26" ht="12.75" customHeight="1" x14ac:dyDescent="0.2">
      <c r="A342" s="142"/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</row>
    <row r="343" spans="1:26" ht="12.75" customHeight="1" x14ac:dyDescent="0.2">
      <c r="A343" s="142"/>
      <c r="B343" s="142"/>
      <c r="C343" s="142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</row>
    <row r="344" spans="1:26" ht="12.75" customHeight="1" x14ac:dyDescent="0.2">
      <c r="A344" s="142"/>
      <c r="B344" s="142"/>
      <c r="C344" s="142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</row>
    <row r="345" spans="1:26" ht="12.75" customHeight="1" x14ac:dyDescent="0.2">
      <c r="A345" s="142"/>
      <c r="B345" s="142"/>
      <c r="C345" s="142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</row>
    <row r="346" spans="1:26" ht="12.75" customHeight="1" x14ac:dyDescent="0.2">
      <c r="A346" s="142"/>
      <c r="B346" s="142"/>
      <c r="C346" s="142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</row>
    <row r="347" spans="1:26" ht="12.75" customHeight="1" x14ac:dyDescent="0.2">
      <c r="A347" s="142"/>
      <c r="B347" s="142"/>
      <c r="C347" s="142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</row>
    <row r="348" spans="1:26" ht="12.75" customHeight="1" x14ac:dyDescent="0.2">
      <c r="A348" s="142"/>
      <c r="B348" s="142"/>
      <c r="C348" s="142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</row>
    <row r="349" spans="1:26" ht="12.75" customHeight="1" x14ac:dyDescent="0.2">
      <c r="A349" s="142"/>
      <c r="B349" s="142"/>
      <c r="C349" s="142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</row>
    <row r="350" spans="1:26" ht="12.75" customHeight="1" x14ac:dyDescent="0.2">
      <c r="A350" s="142"/>
      <c r="B350" s="142"/>
      <c r="C350" s="142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</row>
    <row r="351" spans="1:26" ht="12.75" customHeight="1" x14ac:dyDescent="0.2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</row>
    <row r="352" spans="1:26" ht="12.75" customHeight="1" x14ac:dyDescent="0.2">
      <c r="A352" s="142"/>
      <c r="B352" s="142"/>
      <c r="C352" s="142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</row>
    <row r="353" spans="1:26" ht="12.75" customHeight="1" x14ac:dyDescent="0.2">
      <c r="A353" s="142"/>
      <c r="B353" s="142"/>
      <c r="C353" s="142"/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</row>
    <row r="354" spans="1:26" ht="12.75" customHeight="1" x14ac:dyDescent="0.2">
      <c r="A354" s="142"/>
      <c r="B354" s="142"/>
      <c r="C354" s="142"/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</row>
    <row r="355" spans="1:26" ht="12.75" customHeight="1" x14ac:dyDescent="0.2">
      <c r="A355" s="142"/>
      <c r="B355" s="142"/>
      <c r="C355" s="142"/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</row>
    <row r="356" spans="1:26" ht="12.75" customHeight="1" x14ac:dyDescent="0.2">
      <c r="A356" s="142"/>
      <c r="B356" s="142"/>
      <c r="C356" s="142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</row>
    <row r="357" spans="1:26" ht="12.75" customHeight="1" x14ac:dyDescent="0.2">
      <c r="A357" s="142"/>
      <c r="B357" s="142"/>
      <c r="C357" s="142"/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</row>
    <row r="358" spans="1:26" ht="12.75" customHeight="1" x14ac:dyDescent="0.2">
      <c r="A358" s="142"/>
      <c r="B358" s="142"/>
      <c r="C358" s="142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</row>
    <row r="359" spans="1:26" ht="12.75" customHeight="1" x14ac:dyDescent="0.2">
      <c r="A359" s="142"/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</row>
    <row r="360" spans="1:26" ht="12.75" customHeight="1" x14ac:dyDescent="0.2">
      <c r="A360" s="142"/>
      <c r="B360" s="142"/>
      <c r="C360" s="142"/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</row>
    <row r="361" spans="1:26" ht="12.75" customHeight="1" x14ac:dyDescent="0.2">
      <c r="A361" s="142"/>
      <c r="B361" s="142"/>
      <c r="C361" s="142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</row>
    <row r="362" spans="1:26" ht="12.75" customHeight="1" x14ac:dyDescent="0.2">
      <c r="A362" s="142"/>
      <c r="B362" s="142"/>
      <c r="C362" s="142"/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</row>
    <row r="363" spans="1:26" ht="12.75" customHeight="1" x14ac:dyDescent="0.2">
      <c r="A363" s="142"/>
      <c r="B363" s="142"/>
      <c r="C363" s="142"/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</row>
    <row r="364" spans="1:26" ht="12.75" customHeight="1" x14ac:dyDescent="0.2">
      <c r="A364" s="142"/>
      <c r="B364" s="142"/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</row>
    <row r="365" spans="1:26" ht="12.75" customHeight="1" x14ac:dyDescent="0.2">
      <c r="A365" s="142"/>
      <c r="B365" s="142"/>
      <c r="C365" s="142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</row>
    <row r="366" spans="1:26" ht="12.75" customHeight="1" x14ac:dyDescent="0.2">
      <c r="A366" s="142"/>
      <c r="B366" s="142"/>
      <c r="C366" s="142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</row>
    <row r="367" spans="1:26" ht="12.75" customHeight="1" x14ac:dyDescent="0.2">
      <c r="A367" s="142"/>
      <c r="B367" s="142"/>
      <c r="C367" s="142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</row>
    <row r="368" spans="1:26" ht="12.75" customHeight="1" x14ac:dyDescent="0.2">
      <c r="A368" s="142"/>
      <c r="B368" s="142"/>
      <c r="C368" s="142"/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</row>
    <row r="369" spans="1:26" ht="12.75" customHeight="1" x14ac:dyDescent="0.2">
      <c r="A369" s="142"/>
      <c r="B369" s="142"/>
      <c r="C369" s="142"/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</row>
    <row r="370" spans="1:26" ht="12.75" customHeight="1" x14ac:dyDescent="0.2">
      <c r="A370" s="142"/>
      <c r="B370" s="142"/>
      <c r="C370" s="142"/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2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</row>
    <row r="371" spans="1:26" ht="12.75" customHeight="1" x14ac:dyDescent="0.2">
      <c r="A371" s="142"/>
      <c r="B371" s="142"/>
      <c r="C371" s="142"/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</row>
    <row r="372" spans="1:26" ht="12.75" customHeight="1" x14ac:dyDescent="0.2">
      <c r="A372" s="142"/>
      <c r="B372" s="142"/>
      <c r="C372" s="142"/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</row>
    <row r="373" spans="1:26" ht="12.75" customHeight="1" x14ac:dyDescent="0.2">
      <c r="A373" s="142"/>
      <c r="B373" s="142"/>
      <c r="C373" s="142"/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2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</row>
    <row r="374" spans="1:26" ht="12.75" customHeight="1" x14ac:dyDescent="0.2">
      <c r="A374" s="142"/>
      <c r="B374" s="142"/>
      <c r="C374" s="142"/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</row>
    <row r="375" spans="1:26" ht="12.75" customHeight="1" x14ac:dyDescent="0.2">
      <c r="A375" s="142"/>
      <c r="B375" s="142"/>
      <c r="C375" s="142"/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</row>
    <row r="376" spans="1:26" ht="12.75" customHeight="1" x14ac:dyDescent="0.2">
      <c r="A376" s="142"/>
      <c r="B376" s="142"/>
      <c r="C376" s="142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</row>
    <row r="377" spans="1:26" ht="12.75" customHeight="1" x14ac:dyDescent="0.2">
      <c r="A377" s="142"/>
      <c r="B377" s="142"/>
      <c r="C377" s="142"/>
      <c r="D377" s="142"/>
      <c r="E377" s="142"/>
      <c r="F377" s="142"/>
      <c r="G377" s="142"/>
      <c r="H377" s="142"/>
      <c r="I377" s="142"/>
      <c r="J377" s="142"/>
      <c r="K377" s="142"/>
      <c r="L377" s="142"/>
      <c r="M377" s="142"/>
      <c r="N377" s="142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</row>
    <row r="378" spans="1:26" ht="12.75" customHeight="1" x14ac:dyDescent="0.2">
      <c r="A378" s="142"/>
      <c r="B378" s="142"/>
      <c r="C378" s="142"/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2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</row>
    <row r="379" spans="1:26" ht="12.75" customHeight="1" x14ac:dyDescent="0.2">
      <c r="A379" s="142"/>
      <c r="B379" s="142"/>
      <c r="C379" s="142"/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</row>
    <row r="380" spans="1:26" ht="12.75" customHeight="1" x14ac:dyDescent="0.2">
      <c r="A380" s="142"/>
      <c r="B380" s="142"/>
      <c r="C380" s="142"/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2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</row>
    <row r="381" spans="1:26" ht="12.75" customHeight="1" x14ac:dyDescent="0.2">
      <c r="A381" s="142"/>
      <c r="B381" s="142"/>
      <c r="C381" s="142"/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2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</row>
    <row r="382" spans="1:26" ht="12.75" customHeight="1" x14ac:dyDescent="0.2">
      <c r="A382" s="142"/>
      <c r="B382" s="142"/>
      <c r="C382" s="142"/>
      <c r="D382" s="142"/>
      <c r="E382" s="142"/>
      <c r="F382" s="142"/>
      <c r="G382" s="142"/>
      <c r="H382" s="142"/>
      <c r="I382" s="142"/>
      <c r="J382" s="142"/>
      <c r="K382" s="142"/>
      <c r="L382" s="142"/>
      <c r="M382" s="142"/>
      <c r="N382" s="142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</row>
    <row r="383" spans="1:26" ht="12.75" customHeight="1" x14ac:dyDescent="0.2">
      <c r="A383" s="142"/>
      <c r="B383" s="142"/>
      <c r="C383" s="142"/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2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</row>
    <row r="384" spans="1:26" ht="12.75" customHeight="1" x14ac:dyDescent="0.2">
      <c r="A384" s="142"/>
      <c r="B384" s="142"/>
      <c r="C384" s="142"/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42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</row>
    <row r="385" spans="1:26" ht="12.75" customHeight="1" x14ac:dyDescent="0.2">
      <c r="A385" s="142"/>
      <c r="B385" s="142"/>
      <c r="C385" s="142"/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42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</row>
    <row r="386" spans="1:26" ht="12.75" customHeight="1" x14ac:dyDescent="0.2">
      <c r="A386" s="142"/>
      <c r="B386" s="142"/>
      <c r="C386" s="142"/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</row>
    <row r="387" spans="1:26" ht="12.75" customHeight="1" x14ac:dyDescent="0.2">
      <c r="A387" s="142"/>
      <c r="B387" s="142"/>
      <c r="C387" s="142"/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</row>
    <row r="388" spans="1:26" ht="12.75" customHeight="1" x14ac:dyDescent="0.2">
      <c r="A388" s="142"/>
      <c r="B388" s="142"/>
      <c r="C388" s="142"/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2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</row>
    <row r="389" spans="1:26" ht="12.75" customHeight="1" x14ac:dyDescent="0.2">
      <c r="A389" s="142"/>
      <c r="B389" s="142"/>
      <c r="C389" s="142"/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2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</row>
    <row r="390" spans="1:26" ht="12.75" customHeight="1" x14ac:dyDescent="0.2">
      <c r="A390" s="142"/>
      <c r="B390" s="142"/>
      <c r="C390" s="142"/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</row>
    <row r="391" spans="1:26" ht="12.75" customHeight="1" x14ac:dyDescent="0.2">
      <c r="A391" s="142"/>
      <c r="B391" s="142"/>
      <c r="C391" s="142"/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2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</row>
    <row r="392" spans="1:26" ht="12.75" customHeight="1" x14ac:dyDescent="0.2">
      <c r="A392" s="142"/>
      <c r="B392" s="142"/>
      <c r="C392" s="142"/>
      <c r="D392" s="142"/>
      <c r="E392" s="142"/>
      <c r="F392" s="142"/>
      <c r="G392" s="142"/>
      <c r="H392" s="142"/>
      <c r="I392" s="142"/>
      <c r="J392" s="142"/>
      <c r="K392" s="142"/>
      <c r="L392" s="142"/>
      <c r="M392" s="142"/>
      <c r="N392" s="142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</row>
    <row r="393" spans="1:26" ht="12.75" customHeight="1" x14ac:dyDescent="0.2">
      <c r="A393" s="142"/>
      <c r="B393" s="142"/>
      <c r="C393" s="142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</row>
    <row r="394" spans="1:26" ht="12.75" customHeight="1" x14ac:dyDescent="0.2">
      <c r="A394" s="142"/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</row>
    <row r="395" spans="1:26" ht="12.75" customHeight="1" x14ac:dyDescent="0.2">
      <c r="A395" s="142"/>
      <c r="B395" s="142"/>
      <c r="C395" s="142"/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2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</row>
    <row r="396" spans="1:26" ht="12.75" customHeight="1" x14ac:dyDescent="0.2">
      <c r="A396" s="142"/>
      <c r="B396" s="142"/>
      <c r="C396" s="142"/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2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</row>
    <row r="397" spans="1:26" ht="12.75" customHeight="1" x14ac:dyDescent="0.2">
      <c r="A397" s="142"/>
      <c r="B397" s="142"/>
      <c r="C397" s="142"/>
      <c r="D397" s="142"/>
      <c r="E397" s="142"/>
      <c r="F397" s="142"/>
      <c r="G397" s="142"/>
      <c r="H397" s="142"/>
      <c r="I397" s="142"/>
      <c r="J397" s="142"/>
      <c r="K397" s="142"/>
      <c r="L397" s="142"/>
      <c r="M397" s="142"/>
      <c r="N397" s="142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</row>
    <row r="398" spans="1:26" ht="12.75" customHeight="1" x14ac:dyDescent="0.2">
      <c r="A398" s="142"/>
      <c r="B398" s="142"/>
      <c r="C398" s="142"/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42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</row>
    <row r="399" spans="1:26" ht="12.75" customHeight="1" x14ac:dyDescent="0.2">
      <c r="A399" s="142"/>
      <c r="B399" s="142"/>
      <c r="C399" s="142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</row>
    <row r="400" spans="1:26" ht="12.75" customHeight="1" x14ac:dyDescent="0.2">
      <c r="A400" s="142"/>
      <c r="B400" s="142"/>
      <c r="C400" s="142"/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</row>
    <row r="401" spans="1:26" ht="12.75" customHeight="1" x14ac:dyDescent="0.2">
      <c r="A401" s="142"/>
      <c r="B401" s="142"/>
      <c r="C401" s="142"/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</row>
    <row r="402" spans="1:26" ht="12.75" customHeight="1" x14ac:dyDescent="0.2">
      <c r="A402" s="142"/>
      <c r="B402" s="142"/>
      <c r="C402" s="142"/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2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</row>
    <row r="403" spans="1:26" ht="12.75" customHeight="1" x14ac:dyDescent="0.2">
      <c r="A403" s="142"/>
      <c r="B403" s="142"/>
      <c r="C403" s="142"/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2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</row>
    <row r="404" spans="1:26" ht="12.75" customHeight="1" x14ac:dyDescent="0.2">
      <c r="A404" s="142"/>
      <c r="B404" s="142"/>
      <c r="C404" s="142"/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2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</row>
    <row r="405" spans="1:26" ht="12.75" customHeight="1" x14ac:dyDescent="0.2">
      <c r="A405" s="142"/>
      <c r="B405" s="142"/>
      <c r="C405" s="142"/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2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</row>
    <row r="406" spans="1:26" ht="12.75" customHeight="1" x14ac:dyDescent="0.2">
      <c r="A406" s="142"/>
      <c r="B406" s="142"/>
      <c r="C406" s="142"/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2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</row>
    <row r="407" spans="1:26" ht="12.75" customHeight="1" x14ac:dyDescent="0.2">
      <c r="A407" s="142"/>
      <c r="B407" s="142"/>
      <c r="C407" s="142"/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2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</row>
    <row r="408" spans="1:26" ht="12.75" customHeight="1" x14ac:dyDescent="0.2">
      <c r="A408" s="142"/>
      <c r="B408" s="142"/>
      <c r="C408" s="142"/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2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</row>
    <row r="409" spans="1:26" ht="12.75" customHeight="1" x14ac:dyDescent="0.2">
      <c r="A409" s="142"/>
      <c r="B409" s="142"/>
      <c r="C409" s="142"/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2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</row>
    <row r="410" spans="1:26" ht="12.75" customHeight="1" x14ac:dyDescent="0.2">
      <c r="A410" s="142"/>
      <c r="B410" s="142"/>
      <c r="C410" s="142"/>
      <c r="D410" s="142"/>
      <c r="E410" s="142"/>
      <c r="F410" s="142"/>
      <c r="G410" s="142"/>
      <c r="H410" s="142"/>
      <c r="I410" s="142"/>
      <c r="J410" s="142"/>
      <c r="K410" s="142"/>
      <c r="L410" s="142"/>
      <c r="M410" s="142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</row>
    <row r="411" spans="1:26" ht="12.75" customHeight="1" x14ac:dyDescent="0.2">
      <c r="A411" s="142"/>
      <c r="B411" s="142"/>
      <c r="C411" s="142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</row>
    <row r="412" spans="1:26" ht="12.75" customHeight="1" x14ac:dyDescent="0.2">
      <c r="A412" s="142"/>
      <c r="B412" s="142"/>
      <c r="C412" s="142"/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2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</row>
    <row r="413" spans="1:26" ht="12.75" customHeight="1" x14ac:dyDescent="0.2">
      <c r="A413" s="142"/>
      <c r="B413" s="142"/>
      <c r="C413" s="142"/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2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</row>
    <row r="414" spans="1:26" ht="12.75" customHeight="1" x14ac:dyDescent="0.2">
      <c r="A414" s="142"/>
      <c r="B414" s="142"/>
      <c r="C414" s="142"/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2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</row>
    <row r="415" spans="1:26" ht="12.75" customHeight="1" x14ac:dyDescent="0.2">
      <c r="A415" s="142"/>
      <c r="B415" s="142"/>
      <c r="C415" s="142"/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2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</row>
    <row r="416" spans="1:26" ht="12.75" customHeight="1" x14ac:dyDescent="0.2">
      <c r="A416" s="142"/>
      <c r="B416" s="142"/>
      <c r="C416" s="142"/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2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</row>
    <row r="417" spans="1:26" ht="12.75" customHeight="1" x14ac:dyDescent="0.2">
      <c r="A417" s="142"/>
      <c r="B417" s="142"/>
      <c r="C417" s="142"/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2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</row>
    <row r="418" spans="1:26" ht="12.75" customHeight="1" x14ac:dyDescent="0.2">
      <c r="A418" s="142"/>
      <c r="B418" s="142"/>
      <c r="C418" s="142"/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2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</row>
    <row r="419" spans="1:26" ht="12.75" customHeight="1" x14ac:dyDescent="0.2">
      <c r="A419" s="142"/>
      <c r="B419" s="142"/>
      <c r="C419" s="142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</row>
    <row r="420" spans="1:26" ht="12.75" customHeight="1" x14ac:dyDescent="0.2">
      <c r="A420" s="142"/>
      <c r="B420" s="142"/>
      <c r="C420" s="142"/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2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</row>
    <row r="421" spans="1:26" ht="12.75" customHeight="1" x14ac:dyDescent="0.2">
      <c r="A421" s="142"/>
      <c r="B421" s="142"/>
      <c r="C421" s="142"/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2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</row>
    <row r="422" spans="1:26" ht="12.75" customHeight="1" x14ac:dyDescent="0.2">
      <c r="A422" s="142"/>
      <c r="B422" s="142"/>
      <c r="C422" s="142"/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2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</row>
    <row r="423" spans="1:26" ht="12.75" customHeight="1" x14ac:dyDescent="0.2">
      <c r="A423" s="142"/>
      <c r="B423" s="142"/>
      <c r="C423" s="142"/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2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</row>
    <row r="424" spans="1:26" ht="12.75" customHeight="1" x14ac:dyDescent="0.2">
      <c r="A424" s="142"/>
      <c r="B424" s="142"/>
      <c r="C424" s="142"/>
      <c r="D424" s="142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</row>
    <row r="425" spans="1:26" ht="12.75" customHeight="1" x14ac:dyDescent="0.2">
      <c r="A425" s="142"/>
      <c r="B425" s="142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</row>
    <row r="426" spans="1:26" ht="12.75" customHeight="1" x14ac:dyDescent="0.2">
      <c r="A426" s="142"/>
      <c r="B426" s="142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</row>
    <row r="427" spans="1:26" ht="12.75" customHeight="1" x14ac:dyDescent="0.2">
      <c r="A427" s="142"/>
      <c r="B427" s="142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</row>
    <row r="428" spans="1:26" ht="12.75" customHeight="1" x14ac:dyDescent="0.2">
      <c r="A428" s="142"/>
      <c r="B428" s="142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</row>
    <row r="429" spans="1:26" ht="12.75" customHeight="1" x14ac:dyDescent="0.2">
      <c r="A429" s="142"/>
      <c r="B429" s="142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</row>
    <row r="430" spans="1:26" ht="12.75" customHeight="1" x14ac:dyDescent="0.2">
      <c r="A430" s="142"/>
      <c r="B430" s="142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</row>
    <row r="431" spans="1:26" ht="12.75" customHeight="1" x14ac:dyDescent="0.2">
      <c r="A431" s="142"/>
      <c r="B431" s="142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</row>
    <row r="432" spans="1:26" ht="12.75" customHeight="1" x14ac:dyDescent="0.2">
      <c r="A432" s="142"/>
      <c r="B432" s="142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</row>
    <row r="433" spans="1:26" ht="12.75" customHeight="1" x14ac:dyDescent="0.2">
      <c r="A433" s="142"/>
      <c r="B433" s="142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</row>
    <row r="434" spans="1:26" ht="12.75" customHeight="1" x14ac:dyDescent="0.2">
      <c r="A434" s="142"/>
      <c r="B434" s="142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</row>
    <row r="435" spans="1:26" ht="12.75" customHeight="1" x14ac:dyDescent="0.2">
      <c r="A435" s="142"/>
      <c r="B435" s="142"/>
      <c r="C435" s="142"/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</row>
    <row r="436" spans="1:26" ht="12.75" customHeight="1" x14ac:dyDescent="0.2">
      <c r="A436" s="142"/>
      <c r="B436" s="142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</row>
    <row r="437" spans="1:26" ht="12.75" customHeight="1" x14ac:dyDescent="0.2">
      <c r="A437" s="142"/>
      <c r="B437" s="142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</row>
    <row r="438" spans="1:26" ht="12.75" customHeight="1" x14ac:dyDescent="0.2">
      <c r="A438" s="142"/>
      <c r="B438" s="142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</row>
    <row r="439" spans="1:26" ht="12.75" customHeight="1" x14ac:dyDescent="0.2">
      <c r="A439" s="142"/>
      <c r="B439" s="142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</row>
    <row r="440" spans="1:26" ht="12.75" customHeight="1" x14ac:dyDescent="0.2">
      <c r="A440" s="142"/>
      <c r="B440" s="142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</row>
    <row r="441" spans="1:26" ht="12.75" customHeight="1" x14ac:dyDescent="0.2">
      <c r="A441" s="142"/>
      <c r="B441" s="142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</row>
    <row r="442" spans="1:26" ht="12.75" customHeight="1" x14ac:dyDescent="0.2">
      <c r="A442" s="142"/>
      <c r="B442" s="142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</row>
    <row r="443" spans="1:26" ht="12.75" customHeight="1" x14ac:dyDescent="0.2">
      <c r="A443" s="142"/>
      <c r="B443" s="142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</row>
    <row r="444" spans="1:26" ht="12.75" customHeight="1" x14ac:dyDescent="0.2">
      <c r="A444" s="142"/>
      <c r="B444" s="142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</row>
    <row r="445" spans="1:26" ht="12.75" customHeight="1" x14ac:dyDescent="0.2">
      <c r="A445" s="142"/>
      <c r="B445" s="142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</row>
    <row r="446" spans="1:26" ht="12.75" customHeight="1" x14ac:dyDescent="0.2">
      <c r="A446" s="142"/>
      <c r="B446" s="142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</row>
    <row r="447" spans="1:26" ht="12.75" customHeight="1" x14ac:dyDescent="0.2">
      <c r="A447" s="142"/>
      <c r="B447" s="142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</row>
    <row r="448" spans="1:26" ht="12.75" customHeight="1" x14ac:dyDescent="0.2">
      <c r="A448" s="142"/>
      <c r="B448" s="142"/>
      <c r="C448" s="142"/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</row>
    <row r="449" spans="1:26" ht="12.75" customHeight="1" x14ac:dyDescent="0.2">
      <c r="A449" s="142"/>
      <c r="B449" s="142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</row>
    <row r="450" spans="1:26" ht="12.75" customHeight="1" x14ac:dyDescent="0.2">
      <c r="A450" s="142"/>
      <c r="B450" s="142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</row>
    <row r="451" spans="1:26" ht="12.75" customHeight="1" x14ac:dyDescent="0.2">
      <c r="A451" s="142"/>
      <c r="B451" s="142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</row>
    <row r="452" spans="1:26" ht="12.75" customHeight="1" x14ac:dyDescent="0.2">
      <c r="A452" s="142"/>
      <c r="B452" s="142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</row>
    <row r="453" spans="1:26" ht="12.75" customHeight="1" x14ac:dyDescent="0.2">
      <c r="A453" s="142"/>
      <c r="B453" s="142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</row>
    <row r="454" spans="1:26" ht="12.75" customHeight="1" x14ac:dyDescent="0.2">
      <c r="A454" s="142"/>
      <c r="B454" s="142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</row>
    <row r="455" spans="1:26" ht="12.75" customHeight="1" x14ac:dyDescent="0.2">
      <c r="A455" s="142"/>
      <c r="B455" s="142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</row>
    <row r="456" spans="1:26" ht="12.75" customHeight="1" x14ac:dyDescent="0.2">
      <c r="A456" s="142"/>
      <c r="B456" s="142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</row>
    <row r="457" spans="1:26" ht="12.75" customHeight="1" x14ac:dyDescent="0.2">
      <c r="A457" s="142"/>
      <c r="B457" s="142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</row>
    <row r="458" spans="1:26" ht="12.75" customHeight="1" x14ac:dyDescent="0.2">
      <c r="A458" s="142"/>
      <c r="B458" s="142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</row>
    <row r="459" spans="1:26" ht="12.75" customHeight="1" x14ac:dyDescent="0.2">
      <c r="A459" s="142"/>
      <c r="B459" s="142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</row>
    <row r="460" spans="1:26" ht="12.75" customHeight="1" x14ac:dyDescent="0.2">
      <c r="A460" s="142"/>
      <c r="B460" s="142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</row>
    <row r="461" spans="1:26" ht="12.75" customHeight="1" x14ac:dyDescent="0.2">
      <c r="A461" s="142"/>
      <c r="B461" s="142"/>
      <c r="C461" s="142"/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</row>
    <row r="462" spans="1:26" ht="12.75" customHeight="1" x14ac:dyDescent="0.2">
      <c r="A462" s="142"/>
      <c r="B462" s="142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</row>
    <row r="463" spans="1:26" ht="12.75" customHeight="1" x14ac:dyDescent="0.2">
      <c r="A463" s="142"/>
      <c r="B463" s="142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</row>
    <row r="464" spans="1:26" ht="12.75" customHeight="1" x14ac:dyDescent="0.2">
      <c r="A464" s="142"/>
      <c r="B464" s="142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</row>
    <row r="465" spans="1:26" ht="12.75" customHeight="1" x14ac:dyDescent="0.2">
      <c r="A465" s="142"/>
      <c r="B465" s="142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</row>
    <row r="466" spans="1:26" ht="12.75" customHeight="1" x14ac:dyDescent="0.2">
      <c r="A466" s="142"/>
      <c r="B466" s="142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</row>
    <row r="467" spans="1:26" ht="12.75" customHeight="1" x14ac:dyDescent="0.2">
      <c r="A467" s="142"/>
      <c r="B467" s="142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</row>
    <row r="468" spans="1:26" ht="12.75" customHeight="1" x14ac:dyDescent="0.2">
      <c r="A468" s="142"/>
      <c r="B468" s="142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</row>
    <row r="469" spans="1:26" ht="12.75" customHeight="1" x14ac:dyDescent="0.2">
      <c r="A469" s="142"/>
      <c r="B469" s="142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</row>
    <row r="470" spans="1:26" ht="12.75" customHeight="1" x14ac:dyDescent="0.2">
      <c r="A470" s="142"/>
      <c r="B470" s="142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</row>
    <row r="471" spans="1:26" ht="12.75" customHeight="1" x14ac:dyDescent="0.2">
      <c r="A471" s="142"/>
      <c r="B471" s="142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</row>
    <row r="472" spans="1:26" ht="12.75" customHeight="1" x14ac:dyDescent="0.2">
      <c r="A472" s="142"/>
      <c r="B472" s="142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</row>
    <row r="473" spans="1:26" ht="12.75" customHeight="1" x14ac:dyDescent="0.2">
      <c r="A473" s="142"/>
      <c r="B473" s="142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</row>
    <row r="474" spans="1:26" ht="12.75" customHeight="1" x14ac:dyDescent="0.2">
      <c r="A474" s="142"/>
      <c r="B474" s="142"/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</row>
    <row r="475" spans="1:26" ht="12.75" customHeight="1" x14ac:dyDescent="0.2">
      <c r="A475" s="142"/>
      <c r="B475" s="142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</row>
    <row r="476" spans="1:26" ht="12.75" customHeight="1" x14ac:dyDescent="0.2">
      <c r="A476" s="142"/>
      <c r="B476" s="142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</row>
    <row r="477" spans="1:26" ht="12.75" customHeight="1" x14ac:dyDescent="0.2">
      <c r="A477" s="142"/>
      <c r="B477" s="142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</row>
    <row r="478" spans="1:26" ht="12.75" customHeight="1" x14ac:dyDescent="0.2">
      <c r="A478" s="142"/>
      <c r="B478" s="142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</row>
    <row r="479" spans="1:26" ht="12.75" customHeight="1" x14ac:dyDescent="0.2">
      <c r="A479" s="142"/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</row>
    <row r="480" spans="1:26" ht="12.75" customHeight="1" x14ac:dyDescent="0.2">
      <c r="A480" s="142"/>
      <c r="B480" s="142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</row>
    <row r="481" spans="1:26" ht="12.75" customHeight="1" x14ac:dyDescent="0.2">
      <c r="A481" s="142"/>
      <c r="B481" s="142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</row>
    <row r="482" spans="1:26" ht="12.75" customHeight="1" x14ac:dyDescent="0.2">
      <c r="A482" s="142"/>
      <c r="B482" s="142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</row>
    <row r="483" spans="1:26" ht="12.75" customHeight="1" x14ac:dyDescent="0.2">
      <c r="A483" s="142"/>
      <c r="B483" s="142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</row>
    <row r="484" spans="1:26" ht="12.75" customHeight="1" x14ac:dyDescent="0.2">
      <c r="A484" s="142"/>
      <c r="B484" s="142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</row>
    <row r="485" spans="1:26" ht="12.75" customHeight="1" x14ac:dyDescent="0.2">
      <c r="A485" s="142"/>
      <c r="B485" s="142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</row>
    <row r="486" spans="1:26" ht="12.75" customHeight="1" x14ac:dyDescent="0.2">
      <c r="A486" s="142"/>
      <c r="B486" s="142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</row>
    <row r="487" spans="1:26" ht="12.75" customHeight="1" x14ac:dyDescent="0.2">
      <c r="A487" s="142"/>
      <c r="B487" s="142"/>
      <c r="C487" s="142"/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42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</row>
    <row r="488" spans="1:26" ht="12.75" customHeight="1" x14ac:dyDescent="0.2">
      <c r="A488" s="142"/>
      <c r="B488" s="142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</row>
    <row r="489" spans="1:26" ht="12.75" customHeight="1" x14ac:dyDescent="0.2">
      <c r="A489" s="142"/>
      <c r="B489" s="142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</row>
    <row r="490" spans="1:26" ht="12.75" customHeight="1" x14ac:dyDescent="0.2">
      <c r="A490" s="142"/>
      <c r="B490" s="142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</row>
    <row r="491" spans="1:26" ht="12.75" customHeight="1" x14ac:dyDescent="0.2">
      <c r="A491" s="142"/>
      <c r="B491" s="142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</row>
    <row r="492" spans="1:26" ht="12.75" customHeight="1" x14ac:dyDescent="0.2">
      <c r="A492" s="142"/>
      <c r="B492" s="142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</row>
    <row r="493" spans="1:26" ht="12.75" customHeight="1" x14ac:dyDescent="0.2">
      <c r="A493" s="142"/>
      <c r="B493" s="142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</row>
    <row r="494" spans="1:26" ht="12.75" customHeight="1" x14ac:dyDescent="0.2">
      <c r="A494" s="142"/>
      <c r="B494" s="142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</row>
    <row r="495" spans="1:26" ht="12.75" customHeight="1" x14ac:dyDescent="0.2">
      <c r="A495" s="142"/>
      <c r="B495" s="142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</row>
    <row r="496" spans="1:26" ht="12.75" customHeight="1" x14ac:dyDescent="0.2">
      <c r="A496" s="142"/>
      <c r="B496" s="142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</row>
    <row r="497" spans="1:26" ht="12.75" customHeight="1" x14ac:dyDescent="0.2">
      <c r="A497" s="142"/>
      <c r="B497" s="142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</row>
    <row r="498" spans="1:26" ht="12.75" customHeight="1" x14ac:dyDescent="0.2">
      <c r="A498" s="142"/>
      <c r="B498" s="142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</row>
    <row r="499" spans="1:26" ht="12.75" customHeight="1" x14ac:dyDescent="0.2">
      <c r="A499" s="142"/>
      <c r="B499" s="142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</row>
    <row r="500" spans="1:26" ht="12.75" customHeight="1" x14ac:dyDescent="0.2">
      <c r="A500" s="142"/>
      <c r="B500" s="142"/>
      <c r="C500" s="142"/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42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</row>
    <row r="501" spans="1:26" ht="12.75" customHeight="1" x14ac:dyDescent="0.2">
      <c r="A501" s="142"/>
      <c r="B501" s="142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</row>
    <row r="502" spans="1:26" ht="12.75" customHeight="1" x14ac:dyDescent="0.2">
      <c r="A502" s="142"/>
      <c r="B502" s="142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</row>
    <row r="503" spans="1:26" ht="12.75" customHeight="1" x14ac:dyDescent="0.2">
      <c r="A503" s="142"/>
      <c r="B503" s="142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</row>
    <row r="504" spans="1:26" ht="12.75" customHeight="1" x14ac:dyDescent="0.2">
      <c r="A504" s="142"/>
      <c r="B504" s="142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</row>
    <row r="505" spans="1:26" ht="12.75" customHeight="1" x14ac:dyDescent="0.2">
      <c r="A505" s="142"/>
      <c r="B505" s="142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</row>
    <row r="506" spans="1:26" ht="12.75" customHeight="1" x14ac:dyDescent="0.2">
      <c r="A506" s="142"/>
      <c r="B506" s="142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</row>
    <row r="507" spans="1:26" ht="12.75" customHeight="1" x14ac:dyDescent="0.2">
      <c r="A507" s="142"/>
      <c r="B507" s="142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</row>
    <row r="508" spans="1:26" ht="12.75" customHeight="1" x14ac:dyDescent="0.2">
      <c r="A508" s="142"/>
      <c r="B508" s="142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</row>
    <row r="509" spans="1:26" ht="12.75" customHeight="1" x14ac:dyDescent="0.2">
      <c r="A509" s="142"/>
      <c r="B509" s="142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</row>
    <row r="510" spans="1:26" ht="12.75" customHeight="1" x14ac:dyDescent="0.2">
      <c r="A510" s="142"/>
      <c r="B510" s="142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</row>
    <row r="511" spans="1:26" ht="12.75" customHeight="1" x14ac:dyDescent="0.2">
      <c r="A511" s="142"/>
      <c r="B511" s="142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</row>
    <row r="512" spans="1:26" ht="12.75" customHeight="1" x14ac:dyDescent="0.2">
      <c r="A512" s="142"/>
      <c r="B512" s="142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</row>
    <row r="513" spans="1:26" ht="12.75" customHeight="1" x14ac:dyDescent="0.2">
      <c r="A513" s="142"/>
      <c r="B513" s="142"/>
      <c r="C513" s="142"/>
      <c r="D513" s="142"/>
      <c r="E513" s="142"/>
      <c r="F513" s="142"/>
      <c r="G513" s="142"/>
      <c r="H513" s="142"/>
      <c r="I513" s="142"/>
      <c r="J513" s="142"/>
      <c r="K513" s="142"/>
      <c r="L513" s="142"/>
      <c r="M513" s="142"/>
      <c r="N513" s="142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</row>
    <row r="514" spans="1:26" ht="12.75" customHeight="1" x14ac:dyDescent="0.2">
      <c r="A514" s="142"/>
      <c r="B514" s="142"/>
      <c r="C514" s="142"/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2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</row>
    <row r="515" spans="1:26" ht="12.75" customHeight="1" x14ac:dyDescent="0.2">
      <c r="A515" s="142"/>
      <c r="B515" s="142"/>
      <c r="C515" s="142"/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</row>
    <row r="516" spans="1:26" ht="12.75" customHeight="1" x14ac:dyDescent="0.2">
      <c r="A516" s="142"/>
      <c r="B516" s="142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</row>
    <row r="517" spans="1:26" ht="12.75" customHeight="1" x14ac:dyDescent="0.2">
      <c r="A517" s="142"/>
      <c r="B517" s="142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</row>
    <row r="518" spans="1:26" ht="12.75" customHeight="1" x14ac:dyDescent="0.2">
      <c r="A518" s="142"/>
      <c r="B518" s="142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</row>
    <row r="519" spans="1:26" ht="12.75" customHeight="1" x14ac:dyDescent="0.2">
      <c r="A519" s="142"/>
      <c r="B519" s="142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</row>
    <row r="520" spans="1:26" ht="12.75" customHeight="1" x14ac:dyDescent="0.2">
      <c r="A520" s="142"/>
      <c r="B520" s="142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</row>
    <row r="521" spans="1:26" ht="12.75" customHeight="1" x14ac:dyDescent="0.2">
      <c r="A521" s="142"/>
      <c r="B521" s="142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</row>
    <row r="522" spans="1:26" ht="12.75" customHeight="1" x14ac:dyDescent="0.2">
      <c r="A522" s="142"/>
      <c r="B522" s="142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</row>
    <row r="523" spans="1:26" ht="12.75" customHeight="1" x14ac:dyDescent="0.2">
      <c r="A523" s="142"/>
      <c r="B523" s="142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</row>
    <row r="524" spans="1:26" ht="12.75" customHeight="1" x14ac:dyDescent="0.2">
      <c r="A524" s="142"/>
      <c r="B524" s="142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</row>
    <row r="525" spans="1:26" ht="12.75" customHeight="1" x14ac:dyDescent="0.2">
      <c r="A525" s="142"/>
      <c r="B525" s="142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</row>
    <row r="526" spans="1:26" ht="12.75" customHeight="1" x14ac:dyDescent="0.2">
      <c r="A526" s="142"/>
      <c r="B526" s="142"/>
      <c r="C526" s="142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</row>
    <row r="527" spans="1:26" ht="12.75" customHeight="1" x14ac:dyDescent="0.2">
      <c r="A527" s="142"/>
      <c r="B527" s="142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</row>
    <row r="528" spans="1:26" ht="12.75" customHeight="1" x14ac:dyDescent="0.2">
      <c r="A528" s="142"/>
      <c r="B528" s="142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</row>
    <row r="529" spans="1:26" ht="12.75" customHeight="1" x14ac:dyDescent="0.2">
      <c r="A529" s="142"/>
      <c r="B529" s="142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</row>
    <row r="530" spans="1:26" ht="12.75" customHeight="1" x14ac:dyDescent="0.2">
      <c r="A530" s="142"/>
      <c r="B530" s="142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</row>
    <row r="531" spans="1:26" ht="12.75" customHeight="1" x14ac:dyDescent="0.2">
      <c r="A531" s="142"/>
      <c r="B531" s="142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</row>
    <row r="532" spans="1:26" ht="12.75" customHeight="1" x14ac:dyDescent="0.2">
      <c r="A532" s="142"/>
      <c r="B532" s="142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</row>
    <row r="533" spans="1:26" ht="12.75" customHeight="1" x14ac:dyDescent="0.2">
      <c r="A533" s="142"/>
      <c r="B533" s="142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</row>
    <row r="534" spans="1:26" ht="12.75" customHeight="1" x14ac:dyDescent="0.2">
      <c r="A534" s="142"/>
      <c r="B534" s="142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</row>
    <row r="535" spans="1:26" ht="12.75" customHeight="1" x14ac:dyDescent="0.2">
      <c r="A535" s="142"/>
      <c r="B535" s="142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</row>
    <row r="536" spans="1:26" ht="12.75" customHeight="1" x14ac:dyDescent="0.2">
      <c r="A536" s="142"/>
      <c r="B536" s="142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</row>
    <row r="537" spans="1:26" ht="12.75" customHeight="1" x14ac:dyDescent="0.2">
      <c r="A537" s="142"/>
      <c r="B537" s="142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</row>
    <row r="538" spans="1:26" ht="12.75" customHeight="1" x14ac:dyDescent="0.2">
      <c r="A538" s="142"/>
      <c r="B538" s="142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</row>
    <row r="539" spans="1:26" ht="12.75" customHeight="1" x14ac:dyDescent="0.2">
      <c r="A539" s="142"/>
      <c r="B539" s="142"/>
      <c r="C539" s="142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</row>
    <row r="540" spans="1:26" ht="12.75" customHeight="1" x14ac:dyDescent="0.2">
      <c r="A540" s="142"/>
      <c r="B540" s="142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</row>
    <row r="541" spans="1:26" ht="12.75" customHeight="1" x14ac:dyDescent="0.2">
      <c r="A541" s="142"/>
      <c r="B541" s="142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</row>
    <row r="542" spans="1:26" ht="12.75" customHeight="1" x14ac:dyDescent="0.2">
      <c r="A542" s="142"/>
      <c r="B542" s="142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</row>
    <row r="543" spans="1:26" ht="12.75" customHeight="1" x14ac:dyDescent="0.2">
      <c r="A543" s="142"/>
      <c r="B543" s="142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</row>
    <row r="544" spans="1:26" ht="12.75" customHeight="1" x14ac:dyDescent="0.2">
      <c r="A544" s="142"/>
      <c r="B544" s="142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</row>
    <row r="545" spans="1:26" ht="12.75" customHeight="1" x14ac:dyDescent="0.2">
      <c r="A545" s="142"/>
      <c r="B545" s="142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</row>
    <row r="546" spans="1:26" ht="12.75" customHeight="1" x14ac:dyDescent="0.2">
      <c r="A546" s="142"/>
      <c r="B546" s="142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</row>
    <row r="547" spans="1:26" ht="12.75" customHeight="1" x14ac:dyDescent="0.2">
      <c r="A547" s="142"/>
      <c r="B547" s="142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</row>
    <row r="548" spans="1:26" ht="12.75" customHeight="1" x14ac:dyDescent="0.2">
      <c r="A548" s="142"/>
      <c r="B548" s="142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</row>
    <row r="549" spans="1:26" ht="12.75" customHeight="1" x14ac:dyDescent="0.2">
      <c r="A549" s="142"/>
      <c r="B549" s="142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</row>
    <row r="550" spans="1:26" ht="12.75" customHeight="1" x14ac:dyDescent="0.2">
      <c r="A550" s="142"/>
      <c r="B550" s="142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</row>
    <row r="551" spans="1:26" ht="12.75" customHeight="1" x14ac:dyDescent="0.2">
      <c r="A551" s="142"/>
      <c r="B551" s="142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</row>
    <row r="552" spans="1:26" ht="12.75" customHeight="1" x14ac:dyDescent="0.2">
      <c r="A552" s="142"/>
      <c r="B552" s="142"/>
      <c r="C552" s="142"/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</row>
    <row r="553" spans="1:26" ht="12.75" customHeight="1" x14ac:dyDescent="0.2">
      <c r="A553" s="142"/>
      <c r="B553" s="142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</row>
    <row r="554" spans="1:26" ht="12.75" customHeight="1" x14ac:dyDescent="0.2">
      <c r="A554" s="142"/>
      <c r="B554" s="142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</row>
    <row r="555" spans="1:26" ht="12.75" customHeight="1" x14ac:dyDescent="0.2">
      <c r="A555" s="142"/>
      <c r="B555" s="142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</row>
    <row r="556" spans="1:26" ht="12.75" customHeight="1" x14ac:dyDescent="0.2">
      <c r="A556" s="142"/>
      <c r="B556" s="142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</row>
    <row r="557" spans="1:26" ht="12.75" customHeight="1" x14ac:dyDescent="0.2">
      <c r="A557" s="142"/>
      <c r="B557" s="142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</row>
    <row r="558" spans="1:26" ht="12.75" customHeight="1" x14ac:dyDescent="0.2">
      <c r="A558" s="142"/>
      <c r="B558" s="142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</row>
    <row r="559" spans="1:26" ht="12.75" customHeight="1" x14ac:dyDescent="0.2">
      <c r="A559" s="142"/>
      <c r="B559" s="142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</row>
    <row r="560" spans="1:26" ht="12.75" customHeight="1" x14ac:dyDescent="0.2">
      <c r="A560" s="142"/>
      <c r="B560" s="142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</row>
    <row r="561" spans="1:26" ht="12.75" customHeight="1" x14ac:dyDescent="0.2">
      <c r="A561" s="142"/>
      <c r="B561" s="142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</row>
    <row r="562" spans="1:26" ht="12.75" customHeight="1" x14ac:dyDescent="0.2">
      <c r="A562" s="142"/>
      <c r="B562" s="142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</row>
    <row r="563" spans="1:26" ht="12.75" customHeight="1" x14ac:dyDescent="0.2">
      <c r="A563" s="142"/>
      <c r="B563" s="142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</row>
    <row r="564" spans="1:26" ht="12.75" customHeight="1" x14ac:dyDescent="0.2">
      <c r="A564" s="142"/>
      <c r="B564" s="142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</row>
    <row r="565" spans="1:26" ht="12.75" customHeight="1" x14ac:dyDescent="0.2">
      <c r="A565" s="142"/>
      <c r="B565" s="142"/>
      <c r="C565" s="142"/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</row>
    <row r="566" spans="1:26" ht="12.75" customHeight="1" x14ac:dyDescent="0.2">
      <c r="A566" s="142"/>
      <c r="B566" s="142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</row>
    <row r="567" spans="1:26" ht="12.75" customHeight="1" x14ac:dyDescent="0.2">
      <c r="A567" s="142"/>
      <c r="B567" s="142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</row>
    <row r="568" spans="1:26" ht="12.75" customHeight="1" x14ac:dyDescent="0.2">
      <c r="A568" s="142"/>
      <c r="B568" s="142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</row>
    <row r="569" spans="1:26" ht="12.75" customHeight="1" x14ac:dyDescent="0.2">
      <c r="A569" s="142"/>
      <c r="B569" s="142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</row>
    <row r="570" spans="1:26" ht="12.75" customHeight="1" x14ac:dyDescent="0.2">
      <c r="A570" s="142"/>
      <c r="B570" s="142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</row>
    <row r="571" spans="1:26" ht="12.75" customHeight="1" x14ac:dyDescent="0.2">
      <c r="A571" s="142"/>
      <c r="B571" s="142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</row>
    <row r="572" spans="1:26" ht="12.75" customHeight="1" x14ac:dyDescent="0.2">
      <c r="A572" s="142"/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</row>
    <row r="573" spans="1:26" ht="12.75" customHeight="1" x14ac:dyDescent="0.2">
      <c r="A573" s="142"/>
      <c r="B573" s="142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</row>
    <row r="574" spans="1:26" ht="12.75" customHeight="1" x14ac:dyDescent="0.2">
      <c r="A574" s="142"/>
      <c r="B574" s="142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</row>
    <row r="575" spans="1:26" ht="12.75" customHeight="1" x14ac:dyDescent="0.2">
      <c r="A575" s="142"/>
      <c r="B575" s="142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</row>
    <row r="576" spans="1:26" ht="12.75" customHeight="1" x14ac:dyDescent="0.2">
      <c r="A576" s="142"/>
      <c r="B576" s="142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</row>
    <row r="577" spans="1:26" ht="12.75" customHeight="1" x14ac:dyDescent="0.2">
      <c r="A577" s="142"/>
      <c r="B577" s="142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</row>
    <row r="578" spans="1:26" ht="12.75" customHeight="1" x14ac:dyDescent="0.2">
      <c r="A578" s="142"/>
      <c r="B578" s="142"/>
      <c r="C578" s="142"/>
      <c r="D578" s="142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</row>
    <row r="579" spans="1:26" ht="12.75" customHeight="1" x14ac:dyDescent="0.2">
      <c r="A579" s="142"/>
      <c r="B579" s="142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</row>
    <row r="580" spans="1:26" ht="12.75" customHeight="1" x14ac:dyDescent="0.2">
      <c r="A580" s="142"/>
      <c r="B580" s="142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</row>
    <row r="581" spans="1:26" ht="12.75" customHeight="1" x14ac:dyDescent="0.2">
      <c r="A581" s="142"/>
      <c r="B581" s="142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</row>
    <row r="582" spans="1:26" ht="12.75" customHeight="1" x14ac:dyDescent="0.2">
      <c r="A582" s="142"/>
      <c r="B582" s="142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</row>
    <row r="583" spans="1:26" ht="12.75" customHeight="1" x14ac:dyDescent="0.2">
      <c r="A583" s="142"/>
      <c r="B583" s="142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</row>
    <row r="584" spans="1:26" ht="12.75" customHeight="1" x14ac:dyDescent="0.2">
      <c r="A584" s="142"/>
      <c r="B584" s="142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</row>
    <row r="585" spans="1:26" ht="12.75" customHeight="1" x14ac:dyDescent="0.2">
      <c r="A585" s="142"/>
      <c r="B585" s="142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</row>
    <row r="586" spans="1:26" ht="12.75" customHeight="1" x14ac:dyDescent="0.2">
      <c r="A586" s="142"/>
      <c r="B586" s="142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</row>
    <row r="587" spans="1:26" ht="12.75" customHeight="1" x14ac:dyDescent="0.2">
      <c r="A587" s="142"/>
      <c r="B587" s="142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</row>
    <row r="588" spans="1:26" ht="12.75" customHeight="1" x14ac:dyDescent="0.2">
      <c r="A588" s="142"/>
      <c r="B588" s="142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</row>
    <row r="589" spans="1:26" ht="12.75" customHeight="1" x14ac:dyDescent="0.2">
      <c r="A589" s="142"/>
      <c r="B589" s="142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</row>
    <row r="590" spans="1:26" ht="12.75" customHeight="1" x14ac:dyDescent="0.2">
      <c r="A590" s="142"/>
      <c r="B590" s="142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</row>
    <row r="591" spans="1:26" ht="12.75" customHeight="1" x14ac:dyDescent="0.2">
      <c r="A591" s="142"/>
      <c r="B591" s="142"/>
      <c r="C591" s="142"/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</row>
    <row r="592" spans="1:26" ht="12.75" customHeight="1" x14ac:dyDescent="0.2">
      <c r="A592" s="142"/>
      <c r="B592" s="142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</row>
    <row r="593" spans="1:26" ht="12.75" customHeight="1" x14ac:dyDescent="0.2">
      <c r="A593" s="142"/>
      <c r="B593" s="142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</row>
    <row r="594" spans="1:26" ht="12.75" customHeight="1" x14ac:dyDescent="0.2">
      <c r="A594" s="142"/>
      <c r="B594" s="142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</row>
    <row r="595" spans="1:26" ht="12.75" customHeight="1" x14ac:dyDescent="0.2">
      <c r="A595" s="142"/>
      <c r="B595" s="142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</row>
    <row r="596" spans="1:26" ht="12.75" customHeight="1" x14ac:dyDescent="0.2">
      <c r="A596" s="142"/>
      <c r="B596" s="142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</row>
    <row r="597" spans="1:26" ht="12.75" customHeight="1" x14ac:dyDescent="0.2">
      <c r="A597" s="142"/>
      <c r="B597" s="142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</row>
    <row r="598" spans="1:26" ht="12.75" customHeight="1" x14ac:dyDescent="0.2">
      <c r="A598" s="142"/>
      <c r="B598" s="142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</row>
    <row r="599" spans="1:26" ht="12.75" customHeight="1" x14ac:dyDescent="0.2">
      <c r="A599" s="142"/>
      <c r="B599" s="142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</row>
    <row r="600" spans="1:26" ht="12.75" customHeight="1" x14ac:dyDescent="0.2">
      <c r="A600" s="142"/>
      <c r="B600" s="142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</row>
    <row r="601" spans="1:26" ht="12.75" customHeight="1" x14ac:dyDescent="0.2">
      <c r="A601" s="142"/>
      <c r="B601" s="142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</row>
    <row r="602" spans="1:26" ht="12.75" customHeight="1" x14ac:dyDescent="0.2">
      <c r="A602" s="142"/>
      <c r="B602" s="142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</row>
    <row r="603" spans="1:26" ht="12.75" customHeight="1" x14ac:dyDescent="0.2">
      <c r="A603" s="142"/>
      <c r="B603" s="142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</row>
    <row r="604" spans="1:26" ht="12.75" customHeight="1" x14ac:dyDescent="0.2">
      <c r="A604" s="142"/>
      <c r="B604" s="142"/>
      <c r="C604" s="142"/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2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</row>
    <row r="605" spans="1:26" ht="12.75" customHeight="1" x14ac:dyDescent="0.2">
      <c r="A605" s="142"/>
      <c r="B605" s="142"/>
      <c r="C605" s="142"/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2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</row>
    <row r="606" spans="1:26" ht="12.75" customHeight="1" x14ac:dyDescent="0.2">
      <c r="A606" s="142"/>
      <c r="B606" s="142"/>
      <c r="C606" s="142"/>
      <c r="D606" s="142"/>
      <c r="E606" s="142"/>
      <c r="F606" s="142"/>
      <c r="G606" s="142"/>
      <c r="H606" s="142"/>
      <c r="I606" s="142"/>
      <c r="J606" s="142"/>
      <c r="K606" s="142"/>
      <c r="L606" s="142"/>
      <c r="M606" s="142"/>
      <c r="N606" s="142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</row>
    <row r="607" spans="1:26" ht="12.75" customHeight="1" x14ac:dyDescent="0.2">
      <c r="A607" s="142"/>
      <c r="B607" s="142"/>
      <c r="C607" s="142"/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2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</row>
    <row r="608" spans="1:26" ht="12.75" customHeight="1" x14ac:dyDescent="0.2">
      <c r="A608" s="142"/>
      <c r="B608" s="142"/>
      <c r="C608" s="142"/>
      <c r="D608" s="142"/>
      <c r="E608" s="142"/>
      <c r="F608" s="142"/>
      <c r="G608" s="142"/>
      <c r="H608" s="142"/>
      <c r="I608" s="142"/>
      <c r="J608" s="142"/>
      <c r="K608" s="142"/>
      <c r="L608" s="142"/>
      <c r="M608" s="142"/>
      <c r="N608" s="142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</row>
    <row r="609" spans="1:26" ht="12.75" customHeight="1" x14ac:dyDescent="0.2">
      <c r="A609" s="142"/>
      <c r="B609" s="142"/>
      <c r="C609" s="142"/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2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</row>
    <row r="610" spans="1:26" ht="12.75" customHeight="1" x14ac:dyDescent="0.2">
      <c r="A610" s="142"/>
      <c r="B610" s="142"/>
      <c r="C610" s="142"/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2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</row>
    <row r="611" spans="1:26" ht="12.75" customHeight="1" x14ac:dyDescent="0.2">
      <c r="A611" s="142"/>
      <c r="B611" s="142"/>
      <c r="C611" s="142"/>
      <c r="D611" s="142"/>
      <c r="E611" s="142"/>
      <c r="F611" s="142"/>
      <c r="G611" s="142"/>
      <c r="H611" s="142"/>
      <c r="I611" s="142"/>
      <c r="J611" s="142"/>
      <c r="K611" s="142"/>
      <c r="L611" s="142"/>
      <c r="M611" s="142"/>
      <c r="N611" s="142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</row>
    <row r="612" spans="1:26" ht="12.75" customHeight="1" x14ac:dyDescent="0.2">
      <c r="A612" s="142"/>
      <c r="B612" s="142"/>
      <c r="C612" s="142"/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2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</row>
    <row r="613" spans="1:26" ht="12.75" customHeight="1" x14ac:dyDescent="0.2">
      <c r="A613" s="142"/>
      <c r="B613" s="142"/>
      <c r="C613" s="142"/>
      <c r="D613" s="142"/>
      <c r="E613" s="142"/>
      <c r="F613" s="142"/>
      <c r="G613" s="142"/>
      <c r="H613" s="142"/>
      <c r="I613" s="142"/>
      <c r="J613" s="142"/>
      <c r="K613" s="142"/>
      <c r="L613" s="142"/>
      <c r="M613" s="142"/>
      <c r="N613" s="142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</row>
    <row r="614" spans="1:26" ht="12.75" customHeight="1" x14ac:dyDescent="0.2">
      <c r="A614" s="142"/>
      <c r="B614" s="142"/>
      <c r="C614" s="142"/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2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</row>
    <row r="615" spans="1:26" ht="12.75" customHeight="1" x14ac:dyDescent="0.2">
      <c r="A615" s="142"/>
      <c r="B615" s="142"/>
      <c r="C615" s="142"/>
      <c r="D615" s="142"/>
      <c r="E615" s="142"/>
      <c r="F615" s="142"/>
      <c r="G615" s="142"/>
      <c r="H615" s="142"/>
      <c r="I615" s="142"/>
      <c r="J615" s="142"/>
      <c r="K615" s="142"/>
      <c r="L615" s="142"/>
      <c r="M615" s="142"/>
      <c r="N615" s="142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</row>
    <row r="616" spans="1:26" ht="12.75" customHeight="1" x14ac:dyDescent="0.2">
      <c r="A616" s="142"/>
      <c r="B616" s="142"/>
      <c r="C616" s="142"/>
      <c r="D616" s="142"/>
      <c r="E616" s="142"/>
      <c r="F616" s="142"/>
      <c r="G616" s="142"/>
      <c r="H616" s="142"/>
      <c r="I616" s="142"/>
      <c r="J616" s="142"/>
      <c r="K616" s="142"/>
      <c r="L616" s="142"/>
      <c r="M616" s="142"/>
      <c r="N616" s="142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</row>
    <row r="617" spans="1:26" ht="12.75" customHeight="1" x14ac:dyDescent="0.2">
      <c r="A617" s="142"/>
      <c r="B617" s="142"/>
      <c r="C617" s="142"/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</row>
    <row r="618" spans="1:26" ht="12.75" customHeight="1" x14ac:dyDescent="0.2">
      <c r="A618" s="142"/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</row>
    <row r="619" spans="1:26" ht="12.75" customHeight="1" x14ac:dyDescent="0.2">
      <c r="A619" s="142"/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</row>
    <row r="620" spans="1:26" ht="12.75" customHeight="1" x14ac:dyDescent="0.2">
      <c r="A620" s="142"/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</row>
    <row r="621" spans="1:26" ht="12.75" customHeight="1" x14ac:dyDescent="0.2">
      <c r="A621" s="142"/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</row>
    <row r="622" spans="1:26" ht="12.75" customHeight="1" x14ac:dyDescent="0.2">
      <c r="A622" s="142"/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</row>
    <row r="623" spans="1:26" ht="12.75" customHeight="1" x14ac:dyDescent="0.2">
      <c r="A623" s="142"/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</row>
    <row r="624" spans="1:26" ht="12.75" customHeight="1" x14ac:dyDescent="0.2">
      <c r="A624" s="142"/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</row>
    <row r="625" spans="1:26" ht="12.75" customHeight="1" x14ac:dyDescent="0.2">
      <c r="A625" s="142"/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</row>
    <row r="626" spans="1:26" ht="12.75" customHeight="1" x14ac:dyDescent="0.2">
      <c r="A626" s="142"/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</row>
    <row r="627" spans="1:26" ht="12.75" customHeight="1" x14ac:dyDescent="0.2">
      <c r="A627" s="142"/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</row>
    <row r="628" spans="1:26" ht="12.75" customHeight="1" x14ac:dyDescent="0.2">
      <c r="A628" s="142"/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</row>
    <row r="629" spans="1:26" ht="12.75" customHeight="1" x14ac:dyDescent="0.2">
      <c r="A629" s="142"/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</row>
    <row r="630" spans="1:26" ht="12.75" customHeight="1" x14ac:dyDescent="0.2">
      <c r="A630" s="142"/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</row>
    <row r="631" spans="1:26" ht="12.75" customHeight="1" x14ac:dyDescent="0.2">
      <c r="A631" s="142"/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</row>
    <row r="632" spans="1:26" ht="12.75" customHeight="1" x14ac:dyDescent="0.2">
      <c r="A632" s="142"/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</row>
    <row r="633" spans="1:26" ht="12.75" customHeight="1" x14ac:dyDescent="0.2">
      <c r="A633" s="142"/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</row>
    <row r="634" spans="1:26" ht="12.75" customHeight="1" x14ac:dyDescent="0.2">
      <c r="A634" s="142"/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</row>
    <row r="635" spans="1:26" ht="12.75" customHeight="1" x14ac:dyDescent="0.2">
      <c r="A635" s="142"/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</row>
    <row r="636" spans="1:26" ht="12.75" customHeight="1" x14ac:dyDescent="0.2">
      <c r="A636" s="142"/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</row>
    <row r="637" spans="1:26" ht="12.75" customHeight="1" x14ac:dyDescent="0.2">
      <c r="A637" s="142"/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</row>
    <row r="638" spans="1:26" ht="12.75" customHeight="1" x14ac:dyDescent="0.2">
      <c r="A638" s="142"/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</row>
    <row r="639" spans="1:26" ht="12.75" customHeight="1" x14ac:dyDescent="0.2">
      <c r="A639" s="142"/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</row>
    <row r="640" spans="1:26" ht="12.75" customHeight="1" x14ac:dyDescent="0.2">
      <c r="A640" s="142"/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</row>
    <row r="641" spans="1:26" ht="12.75" customHeight="1" x14ac:dyDescent="0.2">
      <c r="A641" s="142"/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</row>
    <row r="642" spans="1:26" ht="12.75" customHeight="1" x14ac:dyDescent="0.2">
      <c r="A642" s="142"/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</row>
    <row r="643" spans="1:26" ht="12.75" customHeight="1" x14ac:dyDescent="0.2">
      <c r="A643" s="142"/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</row>
    <row r="644" spans="1:26" ht="12.75" customHeight="1" x14ac:dyDescent="0.2">
      <c r="A644" s="142"/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</row>
    <row r="645" spans="1:26" ht="12.75" customHeight="1" x14ac:dyDescent="0.2">
      <c r="A645" s="142"/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</row>
    <row r="646" spans="1:26" ht="12.75" customHeight="1" x14ac:dyDescent="0.2">
      <c r="A646" s="142"/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</row>
    <row r="647" spans="1:26" ht="12.75" customHeight="1" x14ac:dyDescent="0.2">
      <c r="A647" s="142"/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</row>
    <row r="648" spans="1:26" ht="12.75" customHeight="1" x14ac:dyDescent="0.2">
      <c r="A648" s="142"/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</row>
    <row r="649" spans="1:26" ht="12.75" customHeight="1" x14ac:dyDescent="0.2">
      <c r="A649" s="142"/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</row>
    <row r="650" spans="1:26" ht="12.75" customHeight="1" x14ac:dyDescent="0.2">
      <c r="A650" s="142"/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</row>
    <row r="651" spans="1:26" ht="12.75" customHeight="1" x14ac:dyDescent="0.2">
      <c r="A651" s="142"/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</row>
    <row r="652" spans="1:26" ht="12.75" customHeight="1" x14ac:dyDescent="0.2">
      <c r="A652" s="142"/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</row>
    <row r="653" spans="1:26" ht="12.75" customHeight="1" x14ac:dyDescent="0.2">
      <c r="A653" s="142"/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</row>
    <row r="654" spans="1:26" ht="12.75" customHeight="1" x14ac:dyDescent="0.2">
      <c r="A654" s="142"/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</row>
    <row r="655" spans="1:26" ht="12.75" customHeight="1" x14ac:dyDescent="0.2">
      <c r="A655" s="142"/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</row>
    <row r="656" spans="1:26" ht="12.75" customHeight="1" x14ac:dyDescent="0.2">
      <c r="A656" s="142"/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</row>
    <row r="657" spans="1:26" ht="12.75" customHeight="1" x14ac:dyDescent="0.2">
      <c r="A657" s="142"/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</row>
    <row r="658" spans="1:26" ht="12.75" customHeight="1" x14ac:dyDescent="0.2">
      <c r="A658" s="142"/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</row>
    <row r="659" spans="1:26" ht="12.75" customHeight="1" x14ac:dyDescent="0.2">
      <c r="A659" s="142"/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</row>
    <row r="660" spans="1:26" ht="12.75" customHeight="1" x14ac:dyDescent="0.2">
      <c r="A660" s="142"/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</row>
    <row r="661" spans="1:26" ht="12.75" customHeight="1" x14ac:dyDescent="0.2">
      <c r="A661" s="142"/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</row>
    <row r="662" spans="1:26" ht="12.75" customHeight="1" x14ac:dyDescent="0.2">
      <c r="A662" s="142"/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</row>
    <row r="663" spans="1:26" ht="12.75" customHeight="1" x14ac:dyDescent="0.2">
      <c r="A663" s="142"/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</row>
    <row r="664" spans="1:26" ht="12.75" customHeight="1" x14ac:dyDescent="0.2">
      <c r="A664" s="142"/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</row>
    <row r="665" spans="1:26" ht="12.75" customHeight="1" x14ac:dyDescent="0.2">
      <c r="A665" s="142"/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</row>
    <row r="666" spans="1:26" ht="12.75" customHeight="1" x14ac:dyDescent="0.2">
      <c r="A666" s="142"/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</row>
    <row r="667" spans="1:26" ht="12.75" customHeight="1" x14ac:dyDescent="0.2">
      <c r="A667" s="142"/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</row>
    <row r="668" spans="1:26" ht="12.75" customHeight="1" x14ac:dyDescent="0.2">
      <c r="A668" s="142"/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</row>
    <row r="669" spans="1:26" ht="12.75" customHeight="1" x14ac:dyDescent="0.2">
      <c r="A669" s="142"/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</row>
    <row r="670" spans="1:26" ht="12.75" customHeight="1" x14ac:dyDescent="0.2">
      <c r="A670" s="142"/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</row>
    <row r="671" spans="1:26" ht="12.75" customHeight="1" x14ac:dyDescent="0.2">
      <c r="A671" s="142"/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</row>
    <row r="672" spans="1:26" ht="12.75" customHeight="1" x14ac:dyDescent="0.2">
      <c r="A672" s="142"/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</row>
    <row r="673" spans="1:26" ht="12.75" customHeight="1" x14ac:dyDescent="0.2">
      <c r="A673" s="142"/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</row>
    <row r="674" spans="1:26" ht="12.75" customHeight="1" x14ac:dyDescent="0.2">
      <c r="A674" s="142"/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</row>
    <row r="675" spans="1:26" ht="12.75" customHeight="1" x14ac:dyDescent="0.2">
      <c r="A675" s="142"/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</row>
    <row r="676" spans="1:26" ht="12.75" customHeight="1" x14ac:dyDescent="0.2">
      <c r="A676" s="142"/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</row>
    <row r="677" spans="1:26" ht="12.75" customHeight="1" x14ac:dyDescent="0.2">
      <c r="A677" s="142"/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</row>
    <row r="678" spans="1:26" ht="12.75" customHeight="1" x14ac:dyDescent="0.2">
      <c r="A678" s="142"/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</row>
    <row r="679" spans="1:26" ht="12.75" customHeight="1" x14ac:dyDescent="0.2">
      <c r="A679" s="142"/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</row>
    <row r="680" spans="1:26" ht="12.75" customHeight="1" x14ac:dyDescent="0.2">
      <c r="A680" s="142"/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</row>
    <row r="681" spans="1:26" ht="12.75" customHeight="1" x14ac:dyDescent="0.2">
      <c r="A681" s="142"/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</row>
    <row r="682" spans="1:26" ht="12.75" customHeight="1" x14ac:dyDescent="0.2">
      <c r="A682" s="142"/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</row>
    <row r="683" spans="1:26" ht="12.75" customHeight="1" x14ac:dyDescent="0.2">
      <c r="A683" s="142"/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</row>
    <row r="684" spans="1:26" ht="12.75" customHeight="1" x14ac:dyDescent="0.2">
      <c r="A684" s="142"/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</row>
    <row r="685" spans="1:26" ht="12.75" customHeight="1" x14ac:dyDescent="0.2">
      <c r="A685" s="142"/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</row>
    <row r="686" spans="1:26" ht="12.75" customHeight="1" x14ac:dyDescent="0.2">
      <c r="A686" s="142"/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</row>
    <row r="687" spans="1:26" ht="12.75" customHeight="1" x14ac:dyDescent="0.2">
      <c r="A687" s="142"/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</row>
    <row r="688" spans="1:26" ht="12.75" customHeight="1" x14ac:dyDescent="0.2">
      <c r="A688" s="142"/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</row>
    <row r="689" spans="1:26" ht="12.75" customHeight="1" x14ac:dyDescent="0.2">
      <c r="A689" s="142"/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</row>
    <row r="690" spans="1:26" ht="12.75" customHeight="1" x14ac:dyDescent="0.2">
      <c r="A690" s="142"/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</row>
    <row r="691" spans="1:26" ht="12.75" customHeight="1" x14ac:dyDescent="0.2">
      <c r="A691" s="142"/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</row>
    <row r="692" spans="1:26" ht="12.75" customHeight="1" x14ac:dyDescent="0.2">
      <c r="A692" s="142"/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</row>
    <row r="693" spans="1:26" ht="12.75" customHeight="1" x14ac:dyDescent="0.2">
      <c r="A693" s="142"/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</row>
    <row r="694" spans="1:26" ht="12.75" customHeight="1" x14ac:dyDescent="0.2">
      <c r="A694" s="142"/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</row>
    <row r="695" spans="1:26" ht="12.75" customHeight="1" x14ac:dyDescent="0.2">
      <c r="A695" s="142"/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</row>
    <row r="696" spans="1:26" ht="12.75" customHeight="1" x14ac:dyDescent="0.2">
      <c r="A696" s="142"/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</row>
    <row r="697" spans="1:26" ht="12.75" customHeight="1" x14ac:dyDescent="0.2">
      <c r="A697" s="142"/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</row>
    <row r="698" spans="1:26" ht="12.75" customHeight="1" x14ac:dyDescent="0.2">
      <c r="A698" s="142"/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</row>
    <row r="699" spans="1:26" ht="12.75" customHeight="1" x14ac:dyDescent="0.2">
      <c r="A699" s="142"/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</row>
    <row r="700" spans="1:26" ht="12.75" customHeight="1" x14ac:dyDescent="0.2">
      <c r="A700" s="142"/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</row>
    <row r="701" spans="1:26" ht="12.75" customHeight="1" x14ac:dyDescent="0.2">
      <c r="A701" s="142"/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</row>
    <row r="702" spans="1:26" ht="12.75" customHeight="1" x14ac:dyDescent="0.2">
      <c r="A702" s="142"/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</row>
    <row r="703" spans="1:26" ht="12.75" customHeight="1" x14ac:dyDescent="0.2">
      <c r="A703" s="142"/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</row>
    <row r="704" spans="1:26" ht="12.75" customHeight="1" x14ac:dyDescent="0.2">
      <c r="A704" s="142"/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</row>
    <row r="705" spans="1:26" ht="12.75" customHeight="1" x14ac:dyDescent="0.2">
      <c r="A705" s="142"/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</row>
    <row r="706" spans="1:26" ht="12.75" customHeight="1" x14ac:dyDescent="0.2">
      <c r="A706" s="142"/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</row>
    <row r="707" spans="1:26" ht="12.75" customHeight="1" x14ac:dyDescent="0.2">
      <c r="A707" s="142"/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</row>
    <row r="708" spans="1:26" ht="12.75" customHeight="1" x14ac:dyDescent="0.2">
      <c r="A708" s="142"/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</row>
    <row r="709" spans="1:26" ht="12.75" customHeight="1" x14ac:dyDescent="0.2">
      <c r="A709" s="142"/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</row>
    <row r="710" spans="1:26" ht="12.75" customHeight="1" x14ac:dyDescent="0.2">
      <c r="A710" s="142"/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</row>
    <row r="711" spans="1:26" ht="12.75" customHeight="1" x14ac:dyDescent="0.2">
      <c r="A711" s="142"/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</row>
    <row r="712" spans="1:26" ht="12.75" customHeight="1" x14ac:dyDescent="0.2">
      <c r="A712" s="142"/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</row>
    <row r="713" spans="1:26" ht="12.75" customHeight="1" x14ac:dyDescent="0.2">
      <c r="A713" s="142"/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</row>
    <row r="714" spans="1:26" ht="12.75" customHeight="1" x14ac:dyDescent="0.2">
      <c r="A714" s="142"/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</row>
    <row r="715" spans="1:26" ht="12.75" customHeight="1" x14ac:dyDescent="0.2">
      <c r="A715" s="142"/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</row>
    <row r="716" spans="1:26" ht="12.75" customHeight="1" x14ac:dyDescent="0.2">
      <c r="A716" s="142"/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</row>
    <row r="717" spans="1:26" ht="12.75" customHeight="1" x14ac:dyDescent="0.2">
      <c r="A717" s="142"/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</row>
    <row r="718" spans="1:26" ht="12.75" customHeight="1" x14ac:dyDescent="0.2">
      <c r="A718" s="142"/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</row>
    <row r="719" spans="1:26" ht="12.75" customHeight="1" x14ac:dyDescent="0.2">
      <c r="A719" s="142"/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</row>
    <row r="720" spans="1:26" ht="12.75" customHeight="1" x14ac:dyDescent="0.2">
      <c r="A720" s="142"/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</row>
    <row r="721" spans="1:26" ht="12.75" customHeight="1" x14ac:dyDescent="0.2">
      <c r="A721" s="142"/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</row>
    <row r="722" spans="1:26" ht="12.75" customHeight="1" x14ac:dyDescent="0.2">
      <c r="A722" s="142"/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</row>
    <row r="723" spans="1:26" ht="12.75" customHeight="1" x14ac:dyDescent="0.2">
      <c r="A723" s="142"/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</row>
    <row r="724" spans="1:26" ht="12.75" customHeight="1" x14ac:dyDescent="0.2">
      <c r="A724" s="142"/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</row>
    <row r="725" spans="1:26" ht="12.75" customHeight="1" x14ac:dyDescent="0.2">
      <c r="A725" s="142"/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</row>
    <row r="726" spans="1:26" ht="12.75" customHeight="1" x14ac:dyDescent="0.2">
      <c r="A726" s="142"/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</row>
    <row r="727" spans="1:26" ht="12.75" customHeight="1" x14ac:dyDescent="0.2">
      <c r="A727" s="142"/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</row>
    <row r="728" spans="1:26" ht="12.75" customHeight="1" x14ac:dyDescent="0.2">
      <c r="A728" s="142"/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</row>
    <row r="729" spans="1:26" ht="12.75" customHeight="1" x14ac:dyDescent="0.2">
      <c r="A729" s="142"/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</row>
    <row r="730" spans="1:26" ht="12.75" customHeight="1" x14ac:dyDescent="0.2">
      <c r="A730" s="142"/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</row>
    <row r="731" spans="1:26" ht="12.75" customHeight="1" x14ac:dyDescent="0.2">
      <c r="A731" s="142"/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</row>
    <row r="732" spans="1:26" ht="12.75" customHeight="1" x14ac:dyDescent="0.2">
      <c r="A732" s="142"/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</row>
    <row r="733" spans="1:26" ht="12.75" customHeight="1" x14ac:dyDescent="0.2">
      <c r="A733" s="142"/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</row>
    <row r="734" spans="1:26" ht="12.75" customHeight="1" x14ac:dyDescent="0.2">
      <c r="A734" s="142"/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</row>
    <row r="735" spans="1:26" ht="12.75" customHeight="1" x14ac:dyDescent="0.2">
      <c r="A735" s="142"/>
      <c r="B735" s="142"/>
      <c r="C735" s="142"/>
      <c r="D735" s="142"/>
      <c r="E735" s="142"/>
      <c r="F735" s="142"/>
      <c r="G735" s="142"/>
      <c r="H735" s="142"/>
      <c r="I735" s="142"/>
      <c r="J735" s="142"/>
      <c r="K735" s="142"/>
      <c r="L735" s="142"/>
      <c r="M735" s="142"/>
      <c r="N735" s="142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</row>
    <row r="736" spans="1:26" ht="12.75" customHeight="1" x14ac:dyDescent="0.2">
      <c r="A736" s="142"/>
      <c r="B736" s="142"/>
      <c r="C736" s="142"/>
      <c r="D736" s="142"/>
      <c r="E736" s="142"/>
      <c r="F736" s="142"/>
      <c r="G736" s="142"/>
      <c r="H736" s="142"/>
      <c r="I736" s="142"/>
      <c r="J736" s="142"/>
      <c r="K736" s="142"/>
      <c r="L736" s="142"/>
      <c r="M736" s="142"/>
      <c r="N736" s="142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</row>
    <row r="737" spans="1:26" ht="12.75" customHeight="1" x14ac:dyDescent="0.2">
      <c r="A737" s="142"/>
      <c r="B737" s="142"/>
      <c r="C737" s="142"/>
      <c r="D737" s="142"/>
      <c r="E737" s="142"/>
      <c r="F737" s="142"/>
      <c r="G737" s="142"/>
      <c r="H737" s="142"/>
      <c r="I737" s="142"/>
      <c r="J737" s="142"/>
      <c r="K737" s="142"/>
      <c r="L737" s="142"/>
      <c r="M737" s="142"/>
      <c r="N737" s="142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</row>
    <row r="738" spans="1:26" ht="12.75" customHeight="1" x14ac:dyDescent="0.2">
      <c r="A738" s="142"/>
      <c r="B738" s="142"/>
      <c r="C738" s="142"/>
      <c r="D738" s="142"/>
      <c r="E738" s="142"/>
      <c r="F738" s="142"/>
      <c r="G738" s="142"/>
      <c r="H738" s="142"/>
      <c r="I738" s="142"/>
      <c r="J738" s="142"/>
      <c r="K738" s="142"/>
      <c r="L738" s="142"/>
      <c r="M738" s="142"/>
      <c r="N738" s="142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</row>
    <row r="739" spans="1:26" ht="12.75" customHeight="1" x14ac:dyDescent="0.2">
      <c r="A739" s="142"/>
      <c r="B739" s="142"/>
      <c r="C739" s="142"/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2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</row>
    <row r="740" spans="1:26" ht="12.75" customHeight="1" x14ac:dyDescent="0.2">
      <c r="A740" s="142"/>
      <c r="B740" s="142"/>
      <c r="C740" s="142"/>
      <c r="D740" s="142"/>
      <c r="E740" s="142"/>
      <c r="F740" s="142"/>
      <c r="G740" s="142"/>
      <c r="H740" s="142"/>
      <c r="I740" s="142"/>
      <c r="J740" s="142"/>
      <c r="K740" s="142"/>
      <c r="L740" s="142"/>
      <c r="M740" s="142"/>
      <c r="N740" s="142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</row>
    <row r="741" spans="1:26" ht="12.75" customHeight="1" x14ac:dyDescent="0.2">
      <c r="A741" s="142"/>
      <c r="B741" s="142"/>
      <c r="C741" s="142"/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2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</row>
    <row r="742" spans="1:26" ht="12.75" customHeight="1" x14ac:dyDescent="0.2">
      <c r="A742" s="142"/>
      <c r="B742" s="142"/>
      <c r="C742" s="142"/>
      <c r="D742" s="142"/>
      <c r="E742" s="142"/>
      <c r="F742" s="142"/>
      <c r="G742" s="142"/>
      <c r="H742" s="142"/>
      <c r="I742" s="142"/>
      <c r="J742" s="142"/>
      <c r="K742" s="142"/>
      <c r="L742" s="142"/>
      <c r="M742" s="142"/>
      <c r="N742" s="142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</row>
    <row r="743" spans="1:26" ht="12.75" customHeight="1" x14ac:dyDescent="0.2">
      <c r="A743" s="142"/>
      <c r="B743" s="142"/>
      <c r="C743" s="142"/>
      <c r="D743" s="142"/>
      <c r="E743" s="142"/>
      <c r="F743" s="142"/>
      <c r="G743" s="142"/>
      <c r="H743" s="142"/>
      <c r="I743" s="142"/>
      <c r="J743" s="142"/>
      <c r="K743" s="142"/>
      <c r="L743" s="142"/>
      <c r="M743" s="142"/>
      <c r="N743" s="142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</row>
    <row r="744" spans="1:26" ht="12.75" customHeight="1" x14ac:dyDescent="0.2">
      <c r="A744" s="142"/>
      <c r="B744" s="142"/>
      <c r="C744" s="142"/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42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</row>
    <row r="745" spans="1:26" ht="12.75" customHeight="1" x14ac:dyDescent="0.2">
      <c r="A745" s="142"/>
      <c r="B745" s="142"/>
      <c r="C745" s="142"/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2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</row>
    <row r="746" spans="1:26" ht="12.75" customHeight="1" x14ac:dyDescent="0.2">
      <c r="A746" s="142"/>
      <c r="B746" s="142"/>
      <c r="C746" s="142"/>
      <c r="D746" s="142"/>
      <c r="E746" s="142"/>
      <c r="F746" s="142"/>
      <c r="G746" s="142"/>
      <c r="H746" s="142"/>
      <c r="I746" s="142"/>
      <c r="J746" s="142"/>
      <c r="K746" s="142"/>
      <c r="L746" s="142"/>
      <c r="M746" s="142"/>
      <c r="N746" s="142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</row>
    <row r="747" spans="1:26" ht="12.75" customHeight="1" x14ac:dyDescent="0.2">
      <c r="A747" s="142"/>
      <c r="B747" s="142"/>
      <c r="C747" s="142"/>
      <c r="D747" s="142"/>
      <c r="E747" s="142"/>
      <c r="F747" s="142"/>
      <c r="G747" s="142"/>
      <c r="H747" s="142"/>
      <c r="I747" s="142"/>
      <c r="J747" s="142"/>
      <c r="K747" s="142"/>
      <c r="L747" s="142"/>
      <c r="M747" s="142"/>
      <c r="N747" s="142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</row>
    <row r="748" spans="1:26" ht="12.75" customHeight="1" x14ac:dyDescent="0.2">
      <c r="A748" s="142"/>
      <c r="B748" s="142"/>
      <c r="C748" s="142"/>
      <c r="D748" s="142"/>
      <c r="E748" s="142"/>
      <c r="F748" s="142"/>
      <c r="G748" s="142"/>
      <c r="H748" s="142"/>
      <c r="I748" s="142"/>
      <c r="J748" s="142"/>
      <c r="K748" s="142"/>
      <c r="L748" s="142"/>
      <c r="M748" s="142"/>
      <c r="N748" s="142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</row>
    <row r="749" spans="1:26" ht="12.75" customHeight="1" x14ac:dyDescent="0.2">
      <c r="A749" s="142"/>
      <c r="B749" s="142"/>
      <c r="C749" s="142"/>
      <c r="D749" s="142"/>
      <c r="E749" s="142"/>
      <c r="F749" s="142"/>
      <c r="G749" s="142"/>
      <c r="H749" s="142"/>
      <c r="I749" s="142"/>
      <c r="J749" s="142"/>
      <c r="K749" s="142"/>
      <c r="L749" s="142"/>
      <c r="M749" s="142"/>
      <c r="N749" s="142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</row>
    <row r="750" spans="1:26" ht="12.75" customHeight="1" x14ac:dyDescent="0.2">
      <c r="A750" s="142"/>
      <c r="B750" s="142"/>
      <c r="C750" s="142"/>
      <c r="D750" s="142"/>
      <c r="E750" s="142"/>
      <c r="F750" s="142"/>
      <c r="G750" s="142"/>
      <c r="H750" s="142"/>
      <c r="I750" s="142"/>
      <c r="J750" s="142"/>
      <c r="K750" s="142"/>
      <c r="L750" s="142"/>
      <c r="M750" s="142"/>
      <c r="N750" s="142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</row>
    <row r="751" spans="1:26" ht="12.75" customHeight="1" x14ac:dyDescent="0.2">
      <c r="A751" s="142"/>
      <c r="B751" s="142"/>
      <c r="C751" s="142"/>
      <c r="D751" s="142"/>
      <c r="E751" s="142"/>
      <c r="F751" s="142"/>
      <c r="G751" s="142"/>
      <c r="H751" s="142"/>
      <c r="I751" s="142"/>
      <c r="J751" s="142"/>
      <c r="K751" s="142"/>
      <c r="L751" s="142"/>
      <c r="M751" s="142"/>
      <c r="N751" s="142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</row>
    <row r="752" spans="1:26" ht="12.75" customHeight="1" x14ac:dyDescent="0.2">
      <c r="A752" s="142"/>
      <c r="B752" s="142"/>
      <c r="C752" s="142"/>
      <c r="D752" s="142"/>
      <c r="E752" s="142"/>
      <c r="F752" s="142"/>
      <c r="G752" s="142"/>
      <c r="H752" s="142"/>
      <c r="I752" s="142"/>
      <c r="J752" s="142"/>
      <c r="K752" s="142"/>
      <c r="L752" s="142"/>
      <c r="M752" s="142"/>
      <c r="N752" s="142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</row>
    <row r="753" spans="1:26" ht="12.75" customHeight="1" x14ac:dyDescent="0.2">
      <c r="A753" s="142"/>
      <c r="B753" s="142"/>
      <c r="C753" s="142"/>
      <c r="D753" s="142"/>
      <c r="E753" s="142"/>
      <c r="F753" s="142"/>
      <c r="G753" s="142"/>
      <c r="H753" s="142"/>
      <c r="I753" s="142"/>
      <c r="J753" s="142"/>
      <c r="K753" s="142"/>
      <c r="L753" s="142"/>
      <c r="M753" s="142"/>
      <c r="N753" s="142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</row>
    <row r="754" spans="1:26" ht="12.75" customHeight="1" x14ac:dyDescent="0.2">
      <c r="A754" s="142"/>
      <c r="B754" s="142"/>
      <c r="C754" s="142"/>
      <c r="D754" s="142"/>
      <c r="E754" s="142"/>
      <c r="F754" s="142"/>
      <c r="G754" s="142"/>
      <c r="H754" s="142"/>
      <c r="I754" s="142"/>
      <c r="J754" s="142"/>
      <c r="K754" s="142"/>
      <c r="L754" s="142"/>
      <c r="M754" s="142"/>
      <c r="N754" s="142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</row>
    <row r="755" spans="1:26" ht="12.75" customHeight="1" x14ac:dyDescent="0.2">
      <c r="A755" s="142"/>
      <c r="B755" s="142"/>
      <c r="C755" s="142"/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2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</row>
    <row r="756" spans="1:26" ht="12.75" customHeight="1" x14ac:dyDescent="0.2">
      <c r="A756" s="142"/>
      <c r="B756" s="142"/>
      <c r="C756" s="142"/>
      <c r="D756" s="142"/>
      <c r="E756" s="142"/>
      <c r="F756" s="142"/>
      <c r="G756" s="142"/>
      <c r="H756" s="142"/>
      <c r="I756" s="142"/>
      <c r="J756" s="142"/>
      <c r="K756" s="142"/>
      <c r="L756" s="142"/>
      <c r="M756" s="142"/>
      <c r="N756" s="142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</row>
    <row r="757" spans="1:26" ht="12.75" customHeight="1" x14ac:dyDescent="0.2">
      <c r="A757" s="142"/>
      <c r="B757" s="142"/>
      <c r="C757" s="142"/>
      <c r="D757" s="142"/>
      <c r="E757" s="142"/>
      <c r="F757" s="142"/>
      <c r="G757" s="142"/>
      <c r="H757" s="142"/>
      <c r="I757" s="142"/>
      <c r="J757" s="142"/>
      <c r="K757" s="142"/>
      <c r="L757" s="142"/>
      <c r="M757" s="142"/>
      <c r="N757" s="142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</row>
    <row r="758" spans="1:26" ht="12.75" customHeight="1" x14ac:dyDescent="0.2">
      <c r="A758" s="142"/>
      <c r="B758" s="142"/>
      <c r="C758" s="142"/>
      <c r="D758" s="142"/>
      <c r="E758" s="142"/>
      <c r="F758" s="142"/>
      <c r="G758" s="142"/>
      <c r="H758" s="142"/>
      <c r="I758" s="142"/>
      <c r="J758" s="142"/>
      <c r="K758" s="142"/>
      <c r="L758" s="142"/>
      <c r="M758" s="142"/>
      <c r="N758" s="142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</row>
    <row r="759" spans="1:26" ht="12.75" customHeight="1" x14ac:dyDescent="0.2">
      <c r="A759" s="142"/>
      <c r="B759" s="142"/>
      <c r="C759" s="142"/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2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</row>
    <row r="760" spans="1:26" ht="12.75" customHeight="1" x14ac:dyDescent="0.2">
      <c r="A760" s="142"/>
      <c r="B760" s="142"/>
      <c r="C760" s="142"/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2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</row>
    <row r="761" spans="1:26" ht="12.75" customHeight="1" x14ac:dyDescent="0.2">
      <c r="A761" s="142"/>
      <c r="B761" s="142"/>
      <c r="C761" s="142"/>
      <c r="D761" s="142"/>
      <c r="E761" s="142"/>
      <c r="F761" s="142"/>
      <c r="G761" s="142"/>
      <c r="H761" s="142"/>
      <c r="I761" s="142"/>
      <c r="J761" s="142"/>
      <c r="K761" s="142"/>
      <c r="L761" s="142"/>
      <c r="M761" s="142"/>
      <c r="N761" s="142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</row>
    <row r="762" spans="1:26" ht="12.75" customHeight="1" x14ac:dyDescent="0.2">
      <c r="A762" s="142"/>
      <c r="B762" s="142"/>
      <c r="C762" s="142"/>
      <c r="D762" s="142"/>
      <c r="E762" s="142"/>
      <c r="F762" s="142"/>
      <c r="G762" s="142"/>
      <c r="H762" s="142"/>
      <c r="I762" s="142"/>
      <c r="J762" s="142"/>
      <c r="K762" s="142"/>
      <c r="L762" s="142"/>
      <c r="M762" s="142"/>
      <c r="N762" s="142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</row>
    <row r="763" spans="1:26" ht="12.75" customHeight="1" x14ac:dyDescent="0.2">
      <c r="A763" s="142"/>
      <c r="B763" s="142"/>
      <c r="C763" s="142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2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</row>
    <row r="764" spans="1:26" ht="12.75" customHeight="1" x14ac:dyDescent="0.2">
      <c r="A764" s="142"/>
      <c r="B764" s="142"/>
      <c r="C764" s="142"/>
      <c r="D764" s="142"/>
      <c r="E764" s="142"/>
      <c r="F764" s="142"/>
      <c r="G764" s="142"/>
      <c r="H764" s="142"/>
      <c r="I764" s="142"/>
      <c r="J764" s="142"/>
      <c r="K764" s="142"/>
      <c r="L764" s="142"/>
      <c r="M764" s="142"/>
      <c r="N764" s="142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</row>
    <row r="765" spans="1:26" ht="12.75" customHeight="1" x14ac:dyDescent="0.2">
      <c r="A765" s="142"/>
      <c r="B765" s="142"/>
      <c r="C765" s="142"/>
      <c r="D765" s="142"/>
      <c r="E765" s="142"/>
      <c r="F765" s="142"/>
      <c r="G765" s="142"/>
      <c r="H765" s="142"/>
      <c r="I765" s="142"/>
      <c r="J765" s="142"/>
      <c r="K765" s="142"/>
      <c r="L765" s="142"/>
      <c r="M765" s="142"/>
      <c r="N765" s="142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</row>
    <row r="766" spans="1:26" ht="12.75" customHeight="1" x14ac:dyDescent="0.2">
      <c r="A766" s="142"/>
      <c r="B766" s="142"/>
      <c r="C766" s="142"/>
      <c r="D766" s="142"/>
      <c r="E766" s="142"/>
      <c r="F766" s="142"/>
      <c r="G766" s="142"/>
      <c r="H766" s="142"/>
      <c r="I766" s="142"/>
      <c r="J766" s="142"/>
      <c r="K766" s="142"/>
      <c r="L766" s="142"/>
      <c r="M766" s="142"/>
      <c r="N766" s="142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</row>
    <row r="767" spans="1:26" ht="12.75" customHeight="1" x14ac:dyDescent="0.2">
      <c r="A767" s="142"/>
      <c r="B767" s="142"/>
      <c r="C767" s="142"/>
      <c r="D767" s="142"/>
      <c r="E767" s="142"/>
      <c r="F767" s="142"/>
      <c r="G767" s="142"/>
      <c r="H767" s="142"/>
      <c r="I767" s="142"/>
      <c r="J767" s="142"/>
      <c r="K767" s="142"/>
      <c r="L767" s="142"/>
      <c r="M767" s="142"/>
      <c r="N767" s="142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</row>
    <row r="768" spans="1:26" ht="12.75" customHeight="1" x14ac:dyDescent="0.2">
      <c r="A768" s="142"/>
      <c r="B768" s="142"/>
      <c r="C768" s="142"/>
      <c r="D768" s="142"/>
      <c r="E768" s="142"/>
      <c r="F768" s="142"/>
      <c r="G768" s="142"/>
      <c r="H768" s="142"/>
      <c r="I768" s="142"/>
      <c r="J768" s="142"/>
      <c r="K768" s="142"/>
      <c r="L768" s="142"/>
      <c r="M768" s="142"/>
      <c r="N768" s="142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</row>
    <row r="769" spans="1:26" ht="12.75" customHeight="1" x14ac:dyDescent="0.2">
      <c r="A769" s="142"/>
      <c r="B769" s="142"/>
      <c r="C769" s="142"/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2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</row>
    <row r="770" spans="1:26" ht="12.75" customHeight="1" x14ac:dyDescent="0.2">
      <c r="A770" s="142"/>
      <c r="B770" s="142"/>
      <c r="C770" s="142"/>
      <c r="D770" s="142"/>
      <c r="E770" s="142"/>
      <c r="F770" s="142"/>
      <c r="G770" s="142"/>
      <c r="H770" s="142"/>
      <c r="I770" s="142"/>
      <c r="J770" s="142"/>
      <c r="K770" s="142"/>
      <c r="L770" s="142"/>
      <c r="M770" s="142"/>
      <c r="N770" s="142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</row>
    <row r="771" spans="1:26" ht="12.75" customHeight="1" x14ac:dyDescent="0.2">
      <c r="A771" s="142"/>
      <c r="B771" s="142"/>
      <c r="C771" s="142"/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2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</row>
    <row r="772" spans="1:26" ht="12.75" customHeight="1" x14ac:dyDescent="0.2">
      <c r="A772" s="142"/>
      <c r="B772" s="142"/>
      <c r="C772" s="142"/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2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</row>
    <row r="773" spans="1:26" ht="12.75" customHeight="1" x14ac:dyDescent="0.2">
      <c r="A773" s="142"/>
      <c r="B773" s="142"/>
      <c r="C773" s="142"/>
      <c r="D773" s="142"/>
      <c r="E773" s="142"/>
      <c r="F773" s="142"/>
      <c r="G773" s="142"/>
      <c r="H773" s="142"/>
      <c r="I773" s="142"/>
      <c r="J773" s="142"/>
      <c r="K773" s="142"/>
      <c r="L773" s="142"/>
      <c r="M773" s="142"/>
      <c r="N773" s="142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</row>
    <row r="774" spans="1:26" ht="12.75" customHeight="1" x14ac:dyDescent="0.2">
      <c r="A774" s="142"/>
      <c r="B774" s="142"/>
      <c r="C774" s="142"/>
      <c r="D774" s="142"/>
      <c r="E774" s="142"/>
      <c r="F774" s="142"/>
      <c r="G774" s="142"/>
      <c r="H774" s="142"/>
      <c r="I774" s="142"/>
      <c r="J774" s="142"/>
      <c r="K774" s="142"/>
      <c r="L774" s="142"/>
      <c r="M774" s="142"/>
      <c r="N774" s="142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</row>
    <row r="775" spans="1:26" ht="12.75" customHeight="1" x14ac:dyDescent="0.2">
      <c r="A775" s="142"/>
      <c r="B775" s="142"/>
      <c r="C775" s="142"/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2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</row>
    <row r="776" spans="1:26" ht="12.75" customHeight="1" x14ac:dyDescent="0.2">
      <c r="A776" s="142"/>
      <c r="B776" s="142"/>
      <c r="C776" s="142"/>
      <c r="D776" s="142"/>
      <c r="E776" s="142"/>
      <c r="F776" s="142"/>
      <c r="G776" s="142"/>
      <c r="H776" s="142"/>
      <c r="I776" s="142"/>
      <c r="J776" s="142"/>
      <c r="K776" s="142"/>
      <c r="L776" s="142"/>
      <c r="M776" s="142"/>
      <c r="N776" s="142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</row>
    <row r="777" spans="1:26" ht="12.75" customHeight="1" x14ac:dyDescent="0.2">
      <c r="A777" s="142"/>
      <c r="B777" s="142"/>
      <c r="C777" s="142"/>
      <c r="D777" s="142"/>
      <c r="E777" s="142"/>
      <c r="F777" s="142"/>
      <c r="G777" s="142"/>
      <c r="H777" s="142"/>
      <c r="I777" s="142"/>
      <c r="J777" s="142"/>
      <c r="K777" s="142"/>
      <c r="L777" s="142"/>
      <c r="M777" s="142"/>
      <c r="N777" s="142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</row>
    <row r="778" spans="1:26" ht="12.75" customHeight="1" x14ac:dyDescent="0.2">
      <c r="A778" s="142"/>
      <c r="B778" s="142"/>
      <c r="C778" s="142"/>
      <c r="D778" s="142"/>
      <c r="E778" s="142"/>
      <c r="F778" s="142"/>
      <c r="G778" s="142"/>
      <c r="H778" s="142"/>
      <c r="I778" s="142"/>
      <c r="J778" s="142"/>
      <c r="K778" s="142"/>
      <c r="L778" s="142"/>
      <c r="M778" s="142"/>
      <c r="N778" s="142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</row>
    <row r="779" spans="1:26" ht="12.75" customHeight="1" x14ac:dyDescent="0.2">
      <c r="A779" s="142"/>
      <c r="B779" s="142"/>
      <c r="C779" s="142"/>
      <c r="D779" s="142"/>
      <c r="E779" s="142"/>
      <c r="F779" s="142"/>
      <c r="G779" s="142"/>
      <c r="H779" s="142"/>
      <c r="I779" s="142"/>
      <c r="J779" s="142"/>
      <c r="K779" s="142"/>
      <c r="L779" s="142"/>
      <c r="M779" s="142"/>
      <c r="N779" s="142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</row>
    <row r="780" spans="1:26" ht="12.75" customHeight="1" x14ac:dyDescent="0.2">
      <c r="A780" s="142"/>
      <c r="B780" s="142"/>
      <c r="C780" s="142"/>
      <c r="D780" s="142"/>
      <c r="E780" s="142"/>
      <c r="F780" s="142"/>
      <c r="G780" s="142"/>
      <c r="H780" s="142"/>
      <c r="I780" s="142"/>
      <c r="J780" s="142"/>
      <c r="K780" s="142"/>
      <c r="L780" s="142"/>
      <c r="M780" s="142"/>
      <c r="N780" s="142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</row>
    <row r="781" spans="1:26" ht="12.75" customHeight="1" x14ac:dyDescent="0.2">
      <c r="A781" s="142"/>
      <c r="B781" s="142"/>
      <c r="C781" s="142"/>
      <c r="D781" s="142"/>
      <c r="E781" s="142"/>
      <c r="F781" s="142"/>
      <c r="G781" s="142"/>
      <c r="H781" s="142"/>
      <c r="I781" s="142"/>
      <c r="J781" s="142"/>
      <c r="K781" s="142"/>
      <c r="L781" s="142"/>
      <c r="M781" s="142"/>
      <c r="N781" s="142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</row>
    <row r="782" spans="1:26" ht="12.75" customHeight="1" x14ac:dyDescent="0.2">
      <c r="A782" s="142"/>
      <c r="B782" s="142"/>
      <c r="C782" s="142"/>
      <c r="D782" s="142"/>
      <c r="E782" s="142"/>
      <c r="F782" s="142"/>
      <c r="G782" s="142"/>
      <c r="H782" s="142"/>
      <c r="I782" s="142"/>
      <c r="J782" s="142"/>
      <c r="K782" s="142"/>
      <c r="L782" s="142"/>
      <c r="M782" s="142"/>
      <c r="N782" s="142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</row>
    <row r="783" spans="1:26" ht="12.75" customHeight="1" x14ac:dyDescent="0.2">
      <c r="A783" s="142"/>
      <c r="B783" s="142"/>
      <c r="C783" s="142"/>
      <c r="D783" s="142"/>
      <c r="E783" s="142"/>
      <c r="F783" s="142"/>
      <c r="G783" s="142"/>
      <c r="H783" s="142"/>
      <c r="I783" s="142"/>
      <c r="J783" s="142"/>
      <c r="K783" s="142"/>
      <c r="L783" s="142"/>
      <c r="M783" s="142"/>
      <c r="N783" s="142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</row>
    <row r="784" spans="1:26" ht="12.75" customHeight="1" x14ac:dyDescent="0.2">
      <c r="A784" s="142"/>
      <c r="B784" s="142"/>
      <c r="C784" s="142"/>
      <c r="D784" s="142"/>
      <c r="E784" s="142"/>
      <c r="F784" s="142"/>
      <c r="G784" s="142"/>
      <c r="H784" s="142"/>
      <c r="I784" s="142"/>
      <c r="J784" s="142"/>
      <c r="K784" s="142"/>
      <c r="L784" s="142"/>
      <c r="M784" s="142"/>
      <c r="N784" s="142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</row>
    <row r="785" spans="1:26" ht="12.75" customHeight="1" x14ac:dyDescent="0.2">
      <c r="A785" s="142"/>
      <c r="B785" s="142"/>
      <c r="C785" s="142"/>
      <c r="D785" s="142"/>
      <c r="E785" s="142"/>
      <c r="F785" s="142"/>
      <c r="G785" s="142"/>
      <c r="H785" s="142"/>
      <c r="I785" s="142"/>
      <c r="J785" s="142"/>
      <c r="K785" s="142"/>
      <c r="L785" s="142"/>
      <c r="M785" s="142"/>
      <c r="N785" s="142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</row>
    <row r="786" spans="1:26" ht="12.75" customHeight="1" x14ac:dyDescent="0.2">
      <c r="A786" s="142"/>
      <c r="B786" s="142"/>
      <c r="C786" s="142"/>
      <c r="D786" s="142"/>
      <c r="E786" s="142"/>
      <c r="F786" s="142"/>
      <c r="G786" s="142"/>
      <c r="H786" s="142"/>
      <c r="I786" s="142"/>
      <c r="J786" s="142"/>
      <c r="K786" s="142"/>
      <c r="L786" s="142"/>
      <c r="M786" s="142"/>
      <c r="N786" s="142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</row>
    <row r="787" spans="1:26" ht="12.75" customHeight="1" x14ac:dyDescent="0.2">
      <c r="A787" s="142"/>
      <c r="B787" s="142"/>
      <c r="C787" s="142"/>
      <c r="D787" s="142"/>
      <c r="E787" s="142"/>
      <c r="F787" s="142"/>
      <c r="G787" s="142"/>
      <c r="H787" s="142"/>
      <c r="I787" s="142"/>
      <c r="J787" s="142"/>
      <c r="K787" s="142"/>
      <c r="L787" s="142"/>
      <c r="M787" s="142"/>
      <c r="N787" s="142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</row>
    <row r="788" spans="1:26" ht="12.75" customHeight="1" x14ac:dyDescent="0.2">
      <c r="A788" s="142"/>
      <c r="B788" s="142"/>
      <c r="C788" s="142"/>
      <c r="D788" s="142"/>
      <c r="E788" s="142"/>
      <c r="F788" s="142"/>
      <c r="G788" s="142"/>
      <c r="H788" s="142"/>
      <c r="I788" s="142"/>
      <c r="J788" s="142"/>
      <c r="K788" s="142"/>
      <c r="L788" s="142"/>
      <c r="M788" s="142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</row>
    <row r="789" spans="1:26" ht="12.75" customHeight="1" x14ac:dyDescent="0.2">
      <c r="A789" s="142"/>
      <c r="B789" s="142"/>
      <c r="C789" s="142"/>
      <c r="D789" s="142"/>
      <c r="E789" s="142"/>
      <c r="F789" s="142"/>
      <c r="G789" s="142"/>
      <c r="H789" s="142"/>
      <c r="I789" s="142"/>
      <c r="J789" s="142"/>
      <c r="K789" s="142"/>
      <c r="L789" s="142"/>
      <c r="M789" s="142"/>
      <c r="N789" s="142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</row>
    <row r="790" spans="1:26" ht="12.75" customHeight="1" x14ac:dyDescent="0.2">
      <c r="A790" s="142"/>
      <c r="B790" s="142"/>
      <c r="C790" s="142"/>
      <c r="D790" s="142"/>
      <c r="E790" s="142"/>
      <c r="F790" s="142"/>
      <c r="G790" s="142"/>
      <c r="H790" s="142"/>
      <c r="I790" s="142"/>
      <c r="J790" s="142"/>
      <c r="K790" s="142"/>
      <c r="L790" s="142"/>
      <c r="M790" s="142"/>
      <c r="N790" s="142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</row>
    <row r="791" spans="1:26" ht="12.75" customHeight="1" x14ac:dyDescent="0.2">
      <c r="A791" s="142"/>
      <c r="B791" s="142"/>
      <c r="C791" s="142"/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2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</row>
    <row r="792" spans="1:26" ht="12.75" customHeight="1" x14ac:dyDescent="0.2">
      <c r="A792" s="142"/>
      <c r="B792" s="142"/>
      <c r="C792" s="142"/>
      <c r="D792" s="142"/>
      <c r="E792" s="142"/>
      <c r="F792" s="142"/>
      <c r="G792" s="142"/>
      <c r="H792" s="142"/>
      <c r="I792" s="142"/>
      <c r="J792" s="142"/>
      <c r="K792" s="142"/>
      <c r="L792" s="142"/>
      <c r="M792" s="142"/>
      <c r="N792" s="142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</row>
    <row r="793" spans="1:26" ht="12.75" customHeight="1" x14ac:dyDescent="0.2">
      <c r="A793" s="142"/>
      <c r="B793" s="142"/>
      <c r="C793" s="142"/>
      <c r="D793" s="142"/>
      <c r="E793" s="142"/>
      <c r="F793" s="142"/>
      <c r="G793" s="142"/>
      <c r="H793" s="142"/>
      <c r="I793" s="142"/>
      <c r="J793" s="142"/>
      <c r="K793" s="142"/>
      <c r="L793" s="142"/>
      <c r="M793" s="142"/>
      <c r="N793" s="142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</row>
    <row r="794" spans="1:26" ht="12.75" customHeight="1" x14ac:dyDescent="0.2">
      <c r="A794" s="142"/>
      <c r="B794" s="142"/>
      <c r="C794" s="142"/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2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</row>
    <row r="795" spans="1:26" ht="12.75" customHeight="1" x14ac:dyDescent="0.2">
      <c r="A795" s="142"/>
      <c r="B795" s="142"/>
      <c r="C795" s="142"/>
      <c r="D795" s="142"/>
      <c r="E795" s="142"/>
      <c r="F795" s="142"/>
      <c r="G795" s="142"/>
      <c r="H795" s="142"/>
      <c r="I795" s="142"/>
      <c r="J795" s="142"/>
      <c r="K795" s="142"/>
      <c r="L795" s="142"/>
      <c r="M795" s="142"/>
      <c r="N795" s="142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</row>
    <row r="796" spans="1:26" ht="12.75" customHeight="1" x14ac:dyDescent="0.2">
      <c r="A796" s="142"/>
      <c r="B796" s="142"/>
      <c r="C796" s="142"/>
      <c r="D796" s="142"/>
      <c r="E796" s="142"/>
      <c r="F796" s="142"/>
      <c r="G796" s="142"/>
      <c r="H796" s="142"/>
      <c r="I796" s="142"/>
      <c r="J796" s="142"/>
      <c r="K796" s="142"/>
      <c r="L796" s="142"/>
      <c r="M796" s="142"/>
      <c r="N796" s="142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</row>
    <row r="797" spans="1:26" ht="12.75" customHeight="1" x14ac:dyDescent="0.2">
      <c r="A797" s="142"/>
      <c r="B797" s="142"/>
      <c r="C797" s="142"/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42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</row>
    <row r="798" spans="1:26" ht="12.75" customHeight="1" x14ac:dyDescent="0.2">
      <c r="A798" s="142"/>
      <c r="B798" s="142"/>
      <c r="C798" s="142"/>
      <c r="D798" s="142"/>
      <c r="E798" s="142"/>
      <c r="F798" s="142"/>
      <c r="G798" s="142"/>
      <c r="H798" s="142"/>
      <c r="I798" s="142"/>
      <c r="J798" s="142"/>
      <c r="K798" s="142"/>
      <c r="L798" s="142"/>
      <c r="M798" s="142"/>
      <c r="N798" s="142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</row>
    <row r="799" spans="1:26" ht="12.75" customHeight="1" x14ac:dyDescent="0.2">
      <c r="A799" s="142"/>
      <c r="B799" s="142"/>
      <c r="C799" s="142"/>
      <c r="D799" s="142"/>
      <c r="E799" s="142"/>
      <c r="F799" s="142"/>
      <c r="G799" s="142"/>
      <c r="H799" s="142"/>
      <c r="I799" s="142"/>
      <c r="J799" s="142"/>
      <c r="K799" s="142"/>
      <c r="L799" s="142"/>
      <c r="M799" s="142"/>
      <c r="N799" s="142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</row>
    <row r="800" spans="1:26" ht="12.75" customHeight="1" x14ac:dyDescent="0.2">
      <c r="A800" s="142"/>
      <c r="B800" s="142"/>
      <c r="C800" s="142"/>
      <c r="D800" s="142"/>
      <c r="E800" s="142"/>
      <c r="F800" s="142"/>
      <c r="G800" s="142"/>
      <c r="H800" s="142"/>
      <c r="I800" s="142"/>
      <c r="J800" s="142"/>
      <c r="K800" s="142"/>
      <c r="L800" s="142"/>
      <c r="M800" s="142"/>
      <c r="N800" s="142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</row>
    <row r="801" spans="1:26" ht="12.75" customHeight="1" x14ac:dyDescent="0.2">
      <c r="A801" s="142"/>
      <c r="B801" s="142"/>
      <c r="C801" s="142"/>
      <c r="D801" s="142"/>
      <c r="E801" s="142"/>
      <c r="F801" s="142"/>
      <c r="G801" s="142"/>
      <c r="H801" s="142"/>
      <c r="I801" s="142"/>
      <c r="J801" s="142"/>
      <c r="K801" s="142"/>
      <c r="L801" s="142"/>
      <c r="M801" s="142"/>
      <c r="N801" s="142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</row>
    <row r="802" spans="1:26" ht="12.75" customHeight="1" x14ac:dyDescent="0.2">
      <c r="A802" s="142"/>
      <c r="B802" s="142"/>
      <c r="C802" s="142"/>
      <c r="D802" s="142"/>
      <c r="E802" s="142"/>
      <c r="F802" s="142"/>
      <c r="G802" s="142"/>
      <c r="H802" s="142"/>
      <c r="I802" s="142"/>
      <c r="J802" s="142"/>
      <c r="K802" s="142"/>
      <c r="L802" s="142"/>
      <c r="M802" s="142"/>
      <c r="N802" s="142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</row>
    <row r="803" spans="1:26" ht="12.75" customHeight="1" x14ac:dyDescent="0.2">
      <c r="A803" s="142"/>
      <c r="B803" s="142"/>
      <c r="C803" s="142"/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2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</row>
    <row r="804" spans="1:26" ht="12.75" customHeight="1" x14ac:dyDescent="0.2">
      <c r="A804" s="142"/>
      <c r="B804" s="142"/>
      <c r="C804" s="142"/>
      <c r="D804" s="142"/>
      <c r="E804" s="142"/>
      <c r="F804" s="142"/>
      <c r="G804" s="142"/>
      <c r="H804" s="142"/>
      <c r="I804" s="142"/>
      <c r="J804" s="142"/>
      <c r="K804" s="142"/>
      <c r="L804" s="142"/>
      <c r="M804" s="142"/>
      <c r="N804" s="142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</row>
    <row r="805" spans="1:26" ht="12.75" customHeight="1" x14ac:dyDescent="0.2">
      <c r="A805" s="142"/>
      <c r="B805" s="142"/>
      <c r="C805" s="142"/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2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2"/>
    </row>
    <row r="806" spans="1:26" ht="12.75" customHeight="1" x14ac:dyDescent="0.2">
      <c r="A806" s="142"/>
      <c r="B806" s="142"/>
      <c r="C806" s="142"/>
      <c r="D806" s="142"/>
      <c r="E806" s="142"/>
      <c r="F806" s="142"/>
      <c r="G806" s="142"/>
      <c r="H806" s="142"/>
      <c r="I806" s="142"/>
      <c r="J806" s="142"/>
      <c r="K806" s="142"/>
      <c r="L806" s="142"/>
      <c r="M806" s="142"/>
      <c r="N806" s="142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</row>
    <row r="807" spans="1:26" ht="12.75" customHeight="1" x14ac:dyDescent="0.2">
      <c r="A807" s="142"/>
      <c r="B807" s="142"/>
      <c r="C807" s="142"/>
      <c r="D807" s="142"/>
      <c r="E807" s="142"/>
      <c r="F807" s="142"/>
      <c r="G807" s="142"/>
      <c r="H807" s="142"/>
      <c r="I807" s="142"/>
      <c r="J807" s="142"/>
      <c r="K807" s="142"/>
      <c r="L807" s="142"/>
      <c r="M807" s="142"/>
      <c r="N807" s="142"/>
      <c r="O807" s="142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2"/>
    </row>
    <row r="808" spans="1:26" ht="12.75" customHeight="1" x14ac:dyDescent="0.2">
      <c r="A808" s="142"/>
      <c r="B808" s="142"/>
      <c r="C808" s="142"/>
      <c r="D808" s="142"/>
      <c r="E808" s="142"/>
      <c r="F808" s="142"/>
      <c r="G808" s="142"/>
      <c r="H808" s="142"/>
      <c r="I808" s="142"/>
      <c r="J808" s="142"/>
      <c r="K808" s="142"/>
      <c r="L808" s="142"/>
      <c r="M808" s="142"/>
      <c r="N808" s="142"/>
      <c r="O808" s="142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2"/>
    </row>
    <row r="809" spans="1:26" ht="12.75" customHeight="1" x14ac:dyDescent="0.2">
      <c r="A809" s="142"/>
      <c r="B809" s="142"/>
      <c r="C809" s="142"/>
      <c r="D809" s="142"/>
      <c r="E809" s="142"/>
      <c r="F809" s="142"/>
      <c r="G809" s="142"/>
      <c r="H809" s="142"/>
      <c r="I809" s="142"/>
      <c r="J809" s="142"/>
      <c r="K809" s="142"/>
      <c r="L809" s="142"/>
      <c r="M809" s="142"/>
      <c r="N809" s="142"/>
      <c r="O809" s="142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2"/>
    </row>
    <row r="810" spans="1:26" ht="12.75" customHeight="1" x14ac:dyDescent="0.2">
      <c r="A810" s="142"/>
      <c r="B810" s="142"/>
      <c r="C810" s="142"/>
      <c r="D810" s="142"/>
      <c r="E810" s="142"/>
      <c r="F810" s="142"/>
      <c r="G810" s="142"/>
      <c r="H810" s="142"/>
      <c r="I810" s="142"/>
      <c r="J810" s="142"/>
      <c r="K810" s="142"/>
      <c r="L810" s="142"/>
      <c r="M810" s="142"/>
      <c r="N810" s="142"/>
      <c r="O810" s="142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2"/>
    </row>
    <row r="811" spans="1:26" ht="12.75" customHeight="1" x14ac:dyDescent="0.2">
      <c r="A811" s="142"/>
      <c r="B811" s="142"/>
      <c r="C811" s="142"/>
      <c r="D811" s="142"/>
      <c r="E811" s="142"/>
      <c r="F811" s="142"/>
      <c r="G811" s="142"/>
      <c r="H811" s="142"/>
      <c r="I811" s="142"/>
      <c r="J811" s="142"/>
      <c r="K811" s="142"/>
      <c r="L811" s="142"/>
      <c r="M811" s="142"/>
      <c r="N811" s="142"/>
      <c r="O811" s="142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2"/>
    </row>
    <row r="812" spans="1:26" ht="12.75" customHeight="1" x14ac:dyDescent="0.2">
      <c r="A812" s="142"/>
      <c r="B812" s="142"/>
      <c r="C812" s="142"/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2"/>
      <c r="O812" s="142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2"/>
    </row>
    <row r="813" spans="1:26" ht="12.75" customHeight="1" x14ac:dyDescent="0.2">
      <c r="A813" s="142"/>
      <c r="B813" s="142"/>
      <c r="C813" s="142"/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2"/>
      <c r="O813" s="142"/>
      <c r="P813" s="142"/>
      <c r="Q813" s="142"/>
      <c r="R813" s="142"/>
      <c r="S813" s="142"/>
      <c r="T813" s="142"/>
      <c r="U813" s="142"/>
      <c r="V813" s="142"/>
      <c r="W813" s="142"/>
      <c r="X813" s="142"/>
      <c r="Y813" s="142"/>
      <c r="Z813" s="142"/>
    </row>
    <row r="814" spans="1:26" ht="12.75" customHeight="1" x14ac:dyDescent="0.2">
      <c r="A814" s="142"/>
      <c r="B814" s="142"/>
      <c r="C814" s="142"/>
      <c r="D814" s="142"/>
      <c r="E814" s="142"/>
      <c r="F814" s="142"/>
      <c r="G814" s="142"/>
      <c r="H814" s="142"/>
      <c r="I814" s="142"/>
      <c r="J814" s="142"/>
      <c r="K814" s="142"/>
      <c r="L814" s="142"/>
      <c r="M814" s="142"/>
      <c r="N814" s="142"/>
      <c r="O814" s="142"/>
      <c r="P814" s="142"/>
      <c r="Q814" s="142"/>
      <c r="R814" s="142"/>
      <c r="S814" s="142"/>
      <c r="T814" s="142"/>
      <c r="U814" s="142"/>
      <c r="V814" s="142"/>
      <c r="W814" s="142"/>
      <c r="X814" s="142"/>
      <c r="Y814" s="142"/>
      <c r="Z814" s="142"/>
    </row>
    <row r="815" spans="1:26" ht="12.75" customHeight="1" x14ac:dyDescent="0.2">
      <c r="A815" s="142"/>
      <c r="B815" s="142"/>
      <c r="C815" s="142"/>
      <c r="D815" s="142"/>
      <c r="E815" s="142"/>
      <c r="F815" s="142"/>
      <c r="G815" s="142"/>
      <c r="H815" s="142"/>
      <c r="I815" s="142"/>
      <c r="J815" s="142"/>
      <c r="K815" s="142"/>
      <c r="L815" s="142"/>
      <c r="M815" s="142"/>
      <c r="N815" s="142"/>
      <c r="O815" s="142"/>
      <c r="P815" s="142"/>
      <c r="Q815" s="142"/>
      <c r="R815" s="142"/>
      <c r="S815" s="142"/>
      <c r="T815" s="142"/>
      <c r="U815" s="142"/>
      <c r="V815" s="142"/>
      <c r="W815" s="142"/>
      <c r="X815" s="142"/>
      <c r="Y815" s="142"/>
      <c r="Z815" s="142"/>
    </row>
    <row r="816" spans="1:26" ht="12.75" customHeight="1" x14ac:dyDescent="0.2">
      <c r="A816" s="142"/>
      <c r="B816" s="142"/>
      <c r="C816" s="142"/>
      <c r="D816" s="142"/>
      <c r="E816" s="142"/>
      <c r="F816" s="142"/>
      <c r="G816" s="142"/>
      <c r="H816" s="142"/>
      <c r="I816" s="142"/>
      <c r="J816" s="142"/>
      <c r="K816" s="142"/>
      <c r="L816" s="142"/>
      <c r="M816" s="142"/>
      <c r="N816" s="142"/>
      <c r="O816" s="142"/>
      <c r="P816" s="142"/>
      <c r="Q816" s="142"/>
      <c r="R816" s="142"/>
      <c r="S816" s="142"/>
      <c r="T816" s="142"/>
      <c r="U816" s="142"/>
      <c r="V816" s="142"/>
      <c r="W816" s="142"/>
      <c r="X816" s="142"/>
      <c r="Y816" s="142"/>
      <c r="Z816" s="142"/>
    </row>
    <row r="817" spans="1:26" ht="12.75" customHeight="1" x14ac:dyDescent="0.2">
      <c r="A817" s="142"/>
      <c r="B817" s="142"/>
      <c r="C817" s="142"/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2"/>
      <c r="O817" s="142"/>
      <c r="P817" s="142"/>
      <c r="Q817" s="142"/>
      <c r="R817" s="142"/>
      <c r="S817" s="142"/>
      <c r="T817" s="142"/>
      <c r="U817" s="142"/>
      <c r="V817" s="142"/>
      <c r="W817" s="142"/>
      <c r="X817" s="142"/>
      <c r="Y817" s="142"/>
      <c r="Z817" s="142"/>
    </row>
    <row r="818" spans="1:26" ht="12.75" customHeight="1" x14ac:dyDescent="0.2">
      <c r="A818" s="142"/>
      <c r="B818" s="142"/>
      <c r="C818" s="142"/>
      <c r="D818" s="142"/>
      <c r="E818" s="142"/>
      <c r="F818" s="142"/>
      <c r="G818" s="142"/>
      <c r="H818" s="142"/>
      <c r="I818" s="142"/>
      <c r="J818" s="142"/>
      <c r="K818" s="142"/>
      <c r="L818" s="142"/>
      <c r="M818" s="142"/>
      <c r="N818" s="142"/>
      <c r="O818" s="142"/>
      <c r="P818" s="142"/>
      <c r="Q818" s="142"/>
      <c r="R818" s="142"/>
      <c r="S818" s="142"/>
      <c r="T818" s="142"/>
      <c r="U818" s="142"/>
      <c r="V818" s="142"/>
      <c r="W818" s="142"/>
      <c r="X818" s="142"/>
      <c r="Y818" s="142"/>
      <c r="Z818" s="142"/>
    </row>
    <row r="819" spans="1:26" ht="12.75" customHeight="1" x14ac:dyDescent="0.2">
      <c r="A819" s="142"/>
      <c r="B819" s="142"/>
      <c r="C819" s="142"/>
      <c r="D819" s="142"/>
      <c r="E819" s="142"/>
      <c r="F819" s="142"/>
      <c r="G819" s="142"/>
      <c r="H819" s="142"/>
      <c r="I819" s="142"/>
      <c r="J819" s="142"/>
      <c r="K819" s="142"/>
      <c r="L819" s="142"/>
      <c r="M819" s="142"/>
      <c r="N819" s="142"/>
      <c r="O819" s="142"/>
      <c r="P819" s="142"/>
      <c r="Q819" s="142"/>
      <c r="R819" s="142"/>
      <c r="S819" s="142"/>
      <c r="T819" s="142"/>
      <c r="U819" s="142"/>
      <c r="V819" s="142"/>
      <c r="W819" s="142"/>
      <c r="X819" s="142"/>
      <c r="Y819" s="142"/>
      <c r="Z819" s="142"/>
    </row>
    <row r="820" spans="1:26" ht="12.75" customHeight="1" x14ac:dyDescent="0.2">
      <c r="A820" s="142"/>
      <c r="B820" s="142"/>
      <c r="C820" s="142"/>
      <c r="D820" s="142"/>
      <c r="E820" s="142"/>
      <c r="F820" s="142"/>
      <c r="G820" s="142"/>
      <c r="H820" s="142"/>
      <c r="I820" s="142"/>
      <c r="J820" s="142"/>
      <c r="K820" s="142"/>
      <c r="L820" s="142"/>
      <c r="M820" s="142"/>
      <c r="N820" s="142"/>
      <c r="O820" s="142"/>
      <c r="P820" s="142"/>
      <c r="Q820" s="142"/>
      <c r="R820" s="142"/>
      <c r="S820" s="142"/>
      <c r="T820" s="142"/>
      <c r="U820" s="142"/>
      <c r="V820" s="142"/>
      <c r="W820" s="142"/>
      <c r="X820" s="142"/>
      <c r="Y820" s="142"/>
      <c r="Z820" s="142"/>
    </row>
    <row r="821" spans="1:26" ht="12.75" customHeight="1" x14ac:dyDescent="0.2">
      <c r="A821" s="142"/>
      <c r="B821" s="142"/>
      <c r="C821" s="142"/>
      <c r="D821" s="142"/>
      <c r="E821" s="142"/>
      <c r="F821" s="142"/>
      <c r="G821" s="142"/>
      <c r="H821" s="142"/>
      <c r="I821" s="142"/>
      <c r="J821" s="142"/>
      <c r="K821" s="142"/>
      <c r="L821" s="142"/>
      <c r="M821" s="142"/>
      <c r="N821" s="142"/>
      <c r="O821" s="142"/>
      <c r="P821" s="142"/>
      <c r="Q821" s="142"/>
      <c r="R821" s="142"/>
      <c r="S821" s="142"/>
      <c r="T821" s="142"/>
      <c r="U821" s="142"/>
      <c r="V821" s="142"/>
      <c r="W821" s="142"/>
      <c r="X821" s="142"/>
      <c r="Y821" s="142"/>
      <c r="Z821" s="142"/>
    </row>
    <row r="822" spans="1:26" ht="12.75" customHeight="1" x14ac:dyDescent="0.2">
      <c r="A822" s="142"/>
      <c r="B822" s="142"/>
      <c r="C822" s="142"/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2"/>
      <c r="O822" s="142"/>
      <c r="P822" s="142"/>
      <c r="Q822" s="142"/>
      <c r="R822" s="142"/>
      <c r="S822" s="142"/>
      <c r="T822" s="142"/>
      <c r="U822" s="142"/>
      <c r="V822" s="142"/>
      <c r="W822" s="142"/>
      <c r="X822" s="142"/>
      <c r="Y822" s="142"/>
      <c r="Z822" s="142"/>
    </row>
    <row r="823" spans="1:26" ht="12.75" customHeight="1" x14ac:dyDescent="0.2">
      <c r="A823" s="142"/>
      <c r="B823" s="142"/>
      <c r="C823" s="142"/>
      <c r="D823" s="142"/>
      <c r="E823" s="142"/>
      <c r="F823" s="142"/>
      <c r="G823" s="142"/>
      <c r="H823" s="142"/>
      <c r="I823" s="142"/>
      <c r="J823" s="142"/>
      <c r="K823" s="142"/>
      <c r="L823" s="142"/>
      <c r="M823" s="142"/>
      <c r="N823" s="142"/>
      <c r="O823" s="142"/>
      <c r="P823" s="142"/>
      <c r="Q823" s="142"/>
      <c r="R823" s="142"/>
      <c r="S823" s="142"/>
      <c r="T823" s="142"/>
      <c r="U823" s="142"/>
      <c r="V823" s="142"/>
      <c r="W823" s="142"/>
      <c r="X823" s="142"/>
      <c r="Y823" s="142"/>
      <c r="Z823" s="142"/>
    </row>
    <row r="824" spans="1:26" ht="12.75" customHeight="1" x14ac:dyDescent="0.2">
      <c r="A824" s="142"/>
      <c r="B824" s="142"/>
      <c r="C824" s="142"/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2"/>
      <c r="O824" s="142"/>
      <c r="P824" s="142"/>
      <c r="Q824" s="142"/>
      <c r="R824" s="142"/>
      <c r="S824" s="142"/>
      <c r="T824" s="142"/>
      <c r="U824" s="142"/>
      <c r="V824" s="142"/>
      <c r="W824" s="142"/>
      <c r="X824" s="142"/>
      <c r="Y824" s="142"/>
      <c r="Z824" s="142"/>
    </row>
    <row r="825" spans="1:26" ht="12.75" customHeight="1" x14ac:dyDescent="0.2">
      <c r="A825" s="142"/>
      <c r="B825" s="142"/>
      <c r="C825" s="142"/>
      <c r="D825" s="142"/>
      <c r="E825" s="142"/>
      <c r="F825" s="142"/>
      <c r="G825" s="142"/>
      <c r="H825" s="142"/>
      <c r="I825" s="142"/>
      <c r="J825" s="142"/>
      <c r="K825" s="142"/>
      <c r="L825" s="142"/>
      <c r="M825" s="142"/>
      <c r="N825" s="142"/>
      <c r="O825" s="142"/>
      <c r="P825" s="142"/>
      <c r="Q825" s="142"/>
      <c r="R825" s="142"/>
      <c r="S825" s="142"/>
      <c r="T825" s="142"/>
      <c r="U825" s="142"/>
      <c r="V825" s="142"/>
      <c r="W825" s="142"/>
      <c r="X825" s="142"/>
      <c r="Y825" s="142"/>
      <c r="Z825" s="142"/>
    </row>
    <row r="826" spans="1:26" ht="12.75" customHeight="1" x14ac:dyDescent="0.2">
      <c r="A826" s="142"/>
      <c r="B826" s="142"/>
      <c r="C826" s="142"/>
      <c r="D826" s="142"/>
      <c r="E826" s="142"/>
      <c r="F826" s="142"/>
      <c r="G826" s="142"/>
      <c r="H826" s="142"/>
      <c r="I826" s="142"/>
      <c r="J826" s="142"/>
      <c r="K826" s="142"/>
      <c r="L826" s="142"/>
      <c r="M826" s="142"/>
      <c r="N826" s="142"/>
      <c r="O826" s="142"/>
      <c r="P826" s="142"/>
      <c r="Q826" s="142"/>
      <c r="R826" s="142"/>
      <c r="S826" s="142"/>
      <c r="T826" s="142"/>
      <c r="U826" s="142"/>
      <c r="V826" s="142"/>
      <c r="W826" s="142"/>
      <c r="X826" s="142"/>
      <c r="Y826" s="142"/>
      <c r="Z826" s="142"/>
    </row>
    <row r="827" spans="1:26" ht="12.75" customHeight="1" x14ac:dyDescent="0.2">
      <c r="A827" s="142"/>
      <c r="B827" s="142"/>
      <c r="C827" s="142"/>
      <c r="D827" s="142"/>
      <c r="E827" s="142"/>
      <c r="F827" s="142"/>
      <c r="G827" s="142"/>
      <c r="H827" s="142"/>
      <c r="I827" s="142"/>
      <c r="J827" s="142"/>
      <c r="K827" s="142"/>
      <c r="L827" s="142"/>
      <c r="M827" s="142"/>
      <c r="N827" s="142"/>
      <c r="O827" s="142"/>
      <c r="P827" s="142"/>
      <c r="Q827" s="142"/>
      <c r="R827" s="142"/>
      <c r="S827" s="142"/>
      <c r="T827" s="142"/>
      <c r="U827" s="142"/>
      <c r="V827" s="142"/>
      <c r="W827" s="142"/>
      <c r="X827" s="142"/>
      <c r="Y827" s="142"/>
      <c r="Z827" s="142"/>
    </row>
    <row r="828" spans="1:26" ht="12.75" customHeight="1" x14ac:dyDescent="0.2">
      <c r="A828" s="142"/>
      <c r="B828" s="142"/>
      <c r="C828" s="142"/>
      <c r="D828" s="142"/>
      <c r="E828" s="142"/>
      <c r="F828" s="142"/>
      <c r="G828" s="142"/>
      <c r="H828" s="142"/>
      <c r="I828" s="142"/>
      <c r="J828" s="142"/>
      <c r="K828" s="142"/>
      <c r="L828" s="142"/>
      <c r="M828" s="142"/>
      <c r="N828" s="142"/>
      <c r="O828" s="142"/>
      <c r="P828" s="142"/>
      <c r="Q828" s="142"/>
      <c r="R828" s="142"/>
      <c r="S828" s="142"/>
      <c r="T828" s="142"/>
      <c r="U828" s="142"/>
      <c r="V828" s="142"/>
      <c r="W828" s="142"/>
      <c r="X828" s="142"/>
      <c r="Y828" s="142"/>
      <c r="Z828" s="142"/>
    </row>
    <row r="829" spans="1:26" ht="12.75" customHeight="1" x14ac:dyDescent="0.2">
      <c r="A829" s="142"/>
      <c r="B829" s="142"/>
      <c r="C829" s="142"/>
      <c r="D829" s="142"/>
      <c r="E829" s="142"/>
      <c r="F829" s="142"/>
      <c r="G829" s="142"/>
      <c r="H829" s="142"/>
      <c r="I829" s="142"/>
      <c r="J829" s="142"/>
      <c r="K829" s="142"/>
      <c r="L829" s="142"/>
      <c r="M829" s="142"/>
      <c r="N829" s="142"/>
      <c r="O829" s="142"/>
      <c r="P829" s="142"/>
      <c r="Q829" s="142"/>
      <c r="R829" s="142"/>
      <c r="S829" s="142"/>
      <c r="T829" s="142"/>
      <c r="U829" s="142"/>
      <c r="V829" s="142"/>
      <c r="W829" s="142"/>
      <c r="X829" s="142"/>
      <c r="Y829" s="142"/>
      <c r="Z829" s="142"/>
    </row>
    <row r="830" spans="1:26" ht="12.75" customHeight="1" x14ac:dyDescent="0.2">
      <c r="A830" s="142"/>
      <c r="B830" s="142"/>
      <c r="C830" s="142"/>
      <c r="D830" s="142"/>
      <c r="E830" s="142"/>
      <c r="F830" s="142"/>
      <c r="G830" s="142"/>
      <c r="H830" s="142"/>
      <c r="I830" s="142"/>
      <c r="J830" s="142"/>
      <c r="K830" s="142"/>
      <c r="L830" s="142"/>
      <c r="M830" s="142"/>
      <c r="N830" s="142"/>
      <c r="O830" s="142"/>
      <c r="P830" s="142"/>
      <c r="Q830" s="142"/>
      <c r="R830" s="142"/>
      <c r="S830" s="142"/>
      <c r="T830" s="142"/>
      <c r="U830" s="142"/>
      <c r="V830" s="142"/>
      <c r="W830" s="142"/>
      <c r="X830" s="142"/>
      <c r="Y830" s="142"/>
      <c r="Z830" s="142"/>
    </row>
    <row r="831" spans="1:26" ht="12.75" customHeight="1" x14ac:dyDescent="0.2">
      <c r="A831" s="142"/>
      <c r="B831" s="142"/>
      <c r="C831" s="142"/>
      <c r="D831" s="142"/>
      <c r="E831" s="142"/>
      <c r="F831" s="142"/>
      <c r="G831" s="142"/>
      <c r="H831" s="142"/>
      <c r="I831" s="142"/>
      <c r="J831" s="142"/>
      <c r="K831" s="142"/>
      <c r="L831" s="142"/>
      <c r="M831" s="142"/>
      <c r="N831" s="142"/>
      <c r="O831" s="142"/>
      <c r="P831" s="142"/>
      <c r="Q831" s="142"/>
      <c r="R831" s="142"/>
      <c r="S831" s="142"/>
      <c r="T831" s="142"/>
      <c r="U831" s="142"/>
      <c r="V831" s="142"/>
      <c r="W831" s="142"/>
      <c r="X831" s="142"/>
      <c r="Y831" s="142"/>
      <c r="Z831" s="142"/>
    </row>
    <row r="832" spans="1:26" ht="12.75" customHeight="1" x14ac:dyDescent="0.2">
      <c r="A832" s="142"/>
      <c r="B832" s="142"/>
      <c r="C832" s="142"/>
      <c r="D832" s="142"/>
      <c r="E832" s="142"/>
      <c r="F832" s="142"/>
      <c r="G832" s="142"/>
      <c r="H832" s="142"/>
      <c r="I832" s="142"/>
      <c r="J832" s="142"/>
      <c r="K832" s="142"/>
      <c r="L832" s="142"/>
      <c r="M832" s="142"/>
      <c r="N832" s="142"/>
      <c r="O832" s="142"/>
      <c r="P832" s="142"/>
      <c r="Q832" s="142"/>
      <c r="R832" s="142"/>
      <c r="S832" s="142"/>
      <c r="T832" s="142"/>
      <c r="U832" s="142"/>
      <c r="V832" s="142"/>
      <c r="W832" s="142"/>
      <c r="X832" s="142"/>
      <c r="Y832" s="142"/>
      <c r="Z832" s="142"/>
    </row>
    <row r="833" spans="1:26" ht="12.75" customHeight="1" x14ac:dyDescent="0.2">
      <c r="A833" s="142"/>
      <c r="B833" s="142"/>
      <c r="C833" s="142"/>
      <c r="D833" s="142"/>
      <c r="E833" s="142"/>
      <c r="F833" s="142"/>
      <c r="G833" s="142"/>
      <c r="H833" s="142"/>
      <c r="I833" s="142"/>
      <c r="J833" s="142"/>
      <c r="K833" s="142"/>
      <c r="L833" s="142"/>
      <c r="M833" s="142"/>
      <c r="N833" s="142"/>
      <c r="O833" s="142"/>
      <c r="P833" s="142"/>
      <c r="Q833" s="142"/>
      <c r="R833" s="142"/>
      <c r="S833" s="142"/>
      <c r="T833" s="142"/>
      <c r="U833" s="142"/>
      <c r="V833" s="142"/>
      <c r="W833" s="142"/>
      <c r="X833" s="142"/>
      <c r="Y833" s="142"/>
      <c r="Z833" s="142"/>
    </row>
    <row r="834" spans="1:26" ht="12.75" customHeight="1" x14ac:dyDescent="0.2">
      <c r="A834" s="142"/>
      <c r="B834" s="142"/>
      <c r="C834" s="142"/>
      <c r="D834" s="142"/>
      <c r="E834" s="142"/>
      <c r="F834" s="142"/>
      <c r="G834" s="142"/>
      <c r="H834" s="142"/>
      <c r="I834" s="142"/>
      <c r="J834" s="142"/>
      <c r="K834" s="142"/>
      <c r="L834" s="142"/>
      <c r="M834" s="142"/>
      <c r="N834" s="142"/>
      <c r="O834" s="142"/>
      <c r="P834" s="142"/>
      <c r="Q834" s="142"/>
      <c r="R834" s="142"/>
      <c r="S834" s="142"/>
      <c r="T834" s="142"/>
      <c r="U834" s="142"/>
      <c r="V834" s="142"/>
      <c r="W834" s="142"/>
      <c r="X834" s="142"/>
      <c r="Y834" s="142"/>
      <c r="Z834" s="142"/>
    </row>
    <row r="835" spans="1:26" ht="12.75" customHeight="1" x14ac:dyDescent="0.2">
      <c r="A835" s="142"/>
      <c r="B835" s="142"/>
      <c r="C835" s="142"/>
      <c r="D835" s="142"/>
      <c r="E835" s="142"/>
      <c r="F835" s="142"/>
      <c r="G835" s="142"/>
      <c r="H835" s="142"/>
      <c r="I835" s="142"/>
      <c r="J835" s="142"/>
      <c r="K835" s="142"/>
      <c r="L835" s="142"/>
      <c r="M835" s="142"/>
      <c r="N835" s="142"/>
      <c r="O835" s="142"/>
      <c r="P835" s="142"/>
      <c r="Q835" s="142"/>
      <c r="R835" s="142"/>
      <c r="S835" s="142"/>
      <c r="T835" s="142"/>
      <c r="U835" s="142"/>
      <c r="V835" s="142"/>
      <c r="W835" s="142"/>
      <c r="X835" s="142"/>
      <c r="Y835" s="142"/>
      <c r="Z835" s="142"/>
    </row>
    <row r="836" spans="1:26" ht="12.75" customHeight="1" x14ac:dyDescent="0.2">
      <c r="A836" s="142"/>
      <c r="B836" s="142"/>
      <c r="C836" s="142"/>
      <c r="D836" s="142"/>
      <c r="E836" s="142"/>
      <c r="F836" s="142"/>
      <c r="G836" s="142"/>
      <c r="H836" s="142"/>
      <c r="I836" s="142"/>
      <c r="J836" s="142"/>
      <c r="K836" s="142"/>
      <c r="L836" s="142"/>
      <c r="M836" s="142"/>
      <c r="N836" s="142"/>
      <c r="O836" s="142"/>
      <c r="P836" s="142"/>
      <c r="Q836" s="142"/>
      <c r="R836" s="142"/>
      <c r="S836" s="142"/>
      <c r="T836" s="142"/>
      <c r="U836" s="142"/>
      <c r="V836" s="142"/>
      <c r="W836" s="142"/>
      <c r="X836" s="142"/>
      <c r="Y836" s="142"/>
      <c r="Z836" s="142"/>
    </row>
    <row r="837" spans="1:26" ht="12.75" customHeight="1" x14ac:dyDescent="0.2">
      <c r="A837" s="142"/>
      <c r="B837" s="142"/>
      <c r="C837" s="142"/>
      <c r="D837" s="142"/>
      <c r="E837" s="142"/>
      <c r="F837" s="142"/>
      <c r="G837" s="142"/>
      <c r="H837" s="142"/>
      <c r="I837" s="142"/>
      <c r="J837" s="142"/>
      <c r="K837" s="142"/>
      <c r="L837" s="142"/>
      <c r="M837" s="142"/>
      <c r="N837" s="142"/>
      <c r="O837" s="142"/>
      <c r="P837" s="142"/>
      <c r="Q837" s="142"/>
      <c r="R837" s="142"/>
      <c r="S837" s="142"/>
      <c r="T837" s="142"/>
      <c r="U837" s="142"/>
      <c r="V837" s="142"/>
      <c r="W837" s="142"/>
      <c r="X837" s="142"/>
      <c r="Y837" s="142"/>
      <c r="Z837" s="142"/>
    </row>
    <row r="838" spans="1:26" ht="12.75" customHeight="1" x14ac:dyDescent="0.2">
      <c r="A838" s="142"/>
      <c r="B838" s="142"/>
      <c r="C838" s="142"/>
      <c r="D838" s="142"/>
      <c r="E838" s="142"/>
      <c r="F838" s="142"/>
      <c r="G838" s="142"/>
      <c r="H838" s="142"/>
      <c r="I838" s="142"/>
      <c r="J838" s="142"/>
      <c r="K838" s="142"/>
      <c r="L838" s="142"/>
      <c r="M838" s="142"/>
      <c r="N838" s="142"/>
      <c r="O838" s="142"/>
      <c r="P838" s="142"/>
      <c r="Q838" s="142"/>
      <c r="R838" s="142"/>
      <c r="S838" s="142"/>
      <c r="T838" s="142"/>
      <c r="U838" s="142"/>
      <c r="V838" s="142"/>
      <c r="W838" s="142"/>
      <c r="X838" s="142"/>
      <c r="Y838" s="142"/>
      <c r="Z838" s="142"/>
    </row>
    <row r="839" spans="1:26" ht="12.75" customHeight="1" x14ac:dyDescent="0.2">
      <c r="A839" s="142"/>
      <c r="B839" s="142"/>
      <c r="C839" s="142"/>
      <c r="D839" s="142"/>
      <c r="E839" s="142"/>
      <c r="F839" s="142"/>
      <c r="G839" s="142"/>
      <c r="H839" s="142"/>
      <c r="I839" s="142"/>
      <c r="J839" s="142"/>
      <c r="K839" s="142"/>
      <c r="L839" s="142"/>
      <c r="M839" s="142"/>
      <c r="N839" s="142"/>
      <c r="O839" s="142"/>
      <c r="P839" s="142"/>
      <c r="Q839" s="142"/>
      <c r="R839" s="142"/>
      <c r="S839" s="142"/>
      <c r="T839" s="142"/>
      <c r="U839" s="142"/>
      <c r="V839" s="142"/>
      <c r="W839" s="142"/>
      <c r="X839" s="142"/>
      <c r="Y839" s="142"/>
      <c r="Z839" s="142"/>
    </row>
    <row r="840" spans="1:26" ht="12.75" customHeight="1" x14ac:dyDescent="0.2">
      <c r="A840" s="142"/>
      <c r="B840" s="142"/>
      <c r="C840" s="142"/>
      <c r="D840" s="142"/>
      <c r="E840" s="142"/>
      <c r="F840" s="142"/>
      <c r="G840" s="142"/>
      <c r="H840" s="142"/>
      <c r="I840" s="142"/>
      <c r="J840" s="142"/>
      <c r="K840" s="142"/>
      <c r="L840" s="142"/>
      <c r="M840" s="142"/>
      <c r="N840" s="142"/>
      <c r="O840" s="142"/>
      <c r="P840" s="142"/>
      <c r="Q840" s="142"/>
      <c r="R840" s="142"/>
      <c r="S840" s="142"/>
      <c r="T840" s="142"/>
      <c r="U840" s="142"/>
      <c r="V840" s="142"/>
      <c r="W840" s="142"/>
      <c r="X840" s="142"/>
      <c r="Y840" s="142"/>
      <c r="Z840" s="142"/>
    </row>
    <row r="841" spans="1:26" ht="12.75" customHeight="1" x14ac:dyDescent="0.2">
      <c r="A841" s="142"/>
      <c r="B841" s="142"/>
      <c r="C841" s="142"/>
      <c r="D841" s="142"/>
      <c r="E841" s="142"/>
      <c r="F841" s="142"/>
      <c r="G841" s="142"/>
      <c r="H841" s="142"/>
      <c r="I841" s="142"/>
      <c r="J841" s="142"/>
      <c r="K841" s="142"/>
      <c r="L841" s="142"/>
      <c r="M841" s="142"/>
      <c r="N841" s="142"/>
      <c r="O841" s="142"/>
      <c r="P841" s="142"/>
      <c r="Q841" s="142"/>
      <c r="R841" s="142"/>
      <c r="S841" s="142"/>
      <c r="T841" s="142"/>
      <c r="U841" s="142"/>
      <c r="V841" s="142"/>
      <c r="W841" s="142"/>
      <c r="X841" s="142"/>
      <c r="Y841" s="142"/>
      <c r="Z841" s="142"/>
    </row>
    <row r="842" spans="1:26" ht="12.75" customHeight="1" x14ac:dyDescent="0.2">
      <c r="A842" s="142"/>
      <c r="B842" s="142"/>
      <c r="C842" s="142"/>
      <c r="D842" s="142"/>
      <c r="E842" s="142"/>
      <c r="F842" s="142"/>
      <c r="G842" s="142"/>
      <c r="H842" s="142"/>
      <c r="I842" s="142"/>
      <c r="J842" s="142"/>
      <c r="K842" s="142"/>
      <c r="L842" s="142"/>
      <c r="M842" s="142"/>
      <c r="N842" s="142"/>
      <c r="O842" s="142"/>
      <c r="P842" s="142"/>
      <c r="Q842" s="142"/>
      <c r="R842" s="142"/>
      <c r="S842" s="142"/>
      <c r="T842" s="142"/>
      <c r="U842" s="142"/>
      <c r="V842" s="142"/>
      <c r="W842" s="142"/>
      <c r="X842" s="142"/>
      <c r="Y842" s="142"/>
      <c r="Z842" s="142"/>
    </row>
    <row r="843" spans="1:26" ht="12.75" customHeight="1" x14ac:dyDescent="0.2">
      <c r="A843" s="142"/>
      <c r="B843" s="142"/>
      <c r="C843" s="142"/>
      <c r="D843" s="142"/>
      <c r="E843" s="142"/>
      <c r="F843" s="142"/>
      <c r="G843" s="142"/>
      <c r="H843" s="142"/>
      <c r="I843" s="142"/>
      <c r="J843" s="142"/>
      <c r="K843" s="142"/>
      <c r="L843" s="142"/>
      <c r="M843" s="142"/>
      <c r="N843" s="142"/>
      <c r="O843" s="142"/>
      <c r="P843" s="142"/>
      <c r="Q843" s="142"/>
      <c r="R843" s="142"/>
      <c r="S843" s="142"/>
      <c r="T843" s="142"/>
      <c r="U843" s="142"/>
      <c r="V843" s="142"/>
      <c r="W843" s="142"/>
      <c r="X843" s="142"/>
      <c r="Y843" s="142"/>
      <c r="Z843" s="142"/>
    </row>
    <row r="844" spans="1:26" ht="12.75" customHeight="1" x14ac:dyDescent="0.2">
      <c r="A844" s="142"/>
      <c r="B844" s="142"/>
      <c r="C844" s="142"/>
      <c r="D844" s="142"/>
      <c r="E844" s="142"/>
      <c r="F844" s="142"/>
      <c r="G844" s="142"/>
      <c r="H844" s="142"/>
      <c r="I844" s="142"/>
      <c r="J844" s="142"/>
      <c r="K844" s="142"/>
      <c r="L844" s="142"/>
      <c r="M844" s="142"/>
      <c r="N844" s="142"/>
      <c r="O844" s="142"/>
      <c r="P844" s="142"/>
      <c r="Q844" s="142"/>
      <c r="R844" s="142"/>
      <c r="S844" s="142"/>
      <c r="T844" s="142"/>
      <c r="U844" s="142"/>
      <c r="V844" s="142"/>
      <c r="W844" s="142"/>
      <c r="X844" s="142"/>
      <c r="Y844" s="142"/>
      <c r="Z844" s="142"/>
    </row>
    <row r="845" spans="1:26" ht="12.75" customHeight="1" x14ac:dyDescent="0.2">
      <c r="A845" s="142"/>
      <c r="B845" s="142"/>
      <c r="C845" s="142"/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2"/>
      <c r="O845" s="142"/>
      <c r="P845" s="142"/>
      <c r="Q845" s="142"/>
      <c r="R845" s="142"/>
      <c r="S845" s="142"/>
      <c r="T845" s="142"/>
      <c r="U845" s="142"/>
      <c r="V845" s="142"/>
      <c r="W845" s="142"/>
      <c r="X845" s="142"/>
      <c r="Y845" s="142"/>
      <c r="Z845" s="142"/>
    </row>
    <row r="846" spans="1:26" ht="12.75" customHeight="1" x14ac:dyDescent="0.2">
      <c r="A846" s="142"/>
      <c r="B846" s="142"/>
      <c r="C846" s="142"/>
      <c r="D846" s="142"/>
      <c r="E846" s="142"/>
      <c r="F846" s="142"/>
      <c r="G846" s="142"/>
      <c r="H846" s="142"/>
      <c r="I846" s="142"/>
      <c r="J846" s="142"/>
      <c r="K846" s="142"/>
      <c r="L846" s="142"/>
      <c r="M846" s="142"/>
      <c r="N846" s="142"/>
      <c r="O846" s="142"/>
      <c r="P846" s="142"/>
      <c r="Q846" s="142"/>
      <c r="R846" s="142"/>
      <c r="S846" s="142"/>
      <c r="T846" s="142"/>
      <c r="U846" s="142"/>
      <c r="V846" s="142"/>
      <c r="W846" s="142"/>
      <c r="X846" s="142"/>
      <c r="Y846" s="142"/>
      <c r="Z846" s="142"/>
    </row>
    <row r="847" spans="1:26" ht="12.75" customHeight="1" x14ac:dyDescent="0.2">
      <c r="A847" s="142"/>
      <c r="B847" s="142"/>
      <c r="C847" s="142"/>
      <c r="D847" s="142"/>
      <c r="E847" s="142"/>
      <c r="F847" s="142"/>
      <c r="G847" s="142"/>
      <c r="H847" s="142"/>
      <c r="I847" s="142"/>
      <c r="J847" s="142"/>
      <c r="K847" s="142"/>
      <c r="L847" s="142"/>
      <c r="M847" s="142"/>
      <c r="N847" s="142"/>
      <c r="O847" s="142"/>
      <c r="P847" s="142"/>
      <c r="Q847" s="142"/>
      <c r="R847" s="142"/>
      <c r="S847" s="142"/>
      <c r="T847" s="142"/>
      <c r="U847" s="142"/>
      <c r="V847" s="142"/>
      <c r="W847" s="142"/>
      <c r="X847" s="142"/>
      <c r="Y847" s="142"/>
      <c r="Z847" s="142"/>
    </row>
    <row r="848" spans="1:26" ht="12.75" customHeight="1" x14ac:dyDescent="0.2">
      <c r="A848" s="142"/>
      <c r="B848" s="142"/>
      <c r="C848" s="142"/>
      <c r="D848" s="142"/>
      <c r="E848" s="142"/>
      <c r="F848" s="142"/>
      <c r="G848" s="142"/>
      <c r="H848" s="142"/>
      <c r="I848" s="142"/>
      <c r="J848" s="142"/>
      <c r="K848" s="142"/>
      <c r="L848" s="142"/>
      <c r="M848" s="142"/>
      <c r="N848" s="142"/>
      <c r="O848" s="142"/>
      <c r="P848" s="142"/>
      <c r="Q848" s="142"/>
      <c r="R848" s="142"/>
      <c r="S848" s="142"/>
      <c r="T848" s="142"/>
      <c r="U848" s="142"/>
      <c r="V848" s="142"/>
      <c r="W848" s="142"/>
      <c r="X848" s="142"/>
      <c r="Y848" s="142"/>
      <c r="Z848" s="142"/>
    </row>
    <row r="849" spans="1:26" ht="12.75" customHeight="1" x14ac:dyDescent="0.2">
      <c r="A849" s="142"/>
      <c r="B849" s="142"/>
      <c r="C849" s="142"/>
      <c r="D849" s="142"/>
      <c r="E849" s="142"/>
      <c r="F849" s="142"/>
      <c r="G849" s="142"/>
      <c r="H849" s="142"/>
      <c r="I849" s="142"/>
      <c r="J849" s="142"/>
      <c r="K849" s="142"/>
      <c r="L849" s="142"/>
      <c r="M849" s="142"/>
      <c r="N849" s="142"/>
      <c r="O849" s="142"/>
      <c r="P849" s="142"/>
      <c r="Q849" s="142"/>
      <c r="R849" s="142"/>
      <c r="S849" s="142"/>
      <c r="T849" s="142"/>
      <c r="U849" s="142"/>
      <c r="V849" s="142"/>
      <c r="W849" s="142"/>
      <c r="X849" s="142"/>
      <c r="Y849" s="142"/>
      <c r="Z849" s="142"/>
    </row>
    <row r="850" spans="1:26" ht="12.75" customHeight="1" x14ac:dyDescent="0.2">
      <c r="A850" s="142"/>
      <c r="B850" s="142"/>
      <c r="C850" s="142"/>
      <c r="D850" s="142"/>
      <c r="E850" s="142"/>
      <c r="F850" s="142"/>
      <c r="G850" s="142"/>
      <c r="H850" s="142"/>
      <c r="I850" s="142"/>
      <c r="J850" s="142"/>
      <c r="K850" s="142"/>
      <c r="L850" s="142"/>
      <c r="M850" s="142"/>
      <c r="N850" s="142"/>
      <c r="O850" s="142"/>
      <c r="P850" s="142"/>
      <c r="Q850" s="142"/>
      <c r="R850" s="142"/>
      <c r="S850" s="142"/>
      <c r="T850" s="142"/>
      <c r="U850" s="142"/>
      <c r="V850" s="142"/>
      <c r="W850" s="142"/>
      <c r="X850" s="142"/>
      <c r="Y850" s="142"/>
      <c r="Z850" s="142"/>
    </row>
    <row r="851" spans="1:26" ht="12.75" customHeight="1" x14ac:dyDescent="0.2">
      <c r="A851" s="142"/>
      <c r="B851" s="142"/>
      <c r="C851" s="142"/>
      <c r="D851" s="142"/>
      <c r="E851" s="142"/>
      <c r="F851" s="142"/>
      <c r="G851" s="142"/>
      <c r="H851" s="142"/>
      <c r="I851" s="142"/>
      <c r="J851" s="142"/>
      <c r="K851" s="142"/>
      <c r="L851" s="142"/>
      <c r="M851" s="142"/>
      <c r="N851" s="142"/>
      <c r="O851" s="142"/>
      <c r="P851" s="142"/>
      <c r="Q851" s="142"/>
      <c r="R851" s="142"/>
      <c r="S851" s="142"/>
      <c r="T851" s="142"/>
      <c r="U851" s="142"/>
      <c r="V851" s="142"/>
      <c r="W851" s="142"/>
      <c r="X851" s="142"/>
      <c r="Y851" s="142"/>
      <c r="Z851" s="142"/>
    </row>
    <row r="852" spans="1:26" ht="12.75" customHeight="1" x14ac:dyDescent="0.2">
      <c r="A852" s="142"/>
      <c r="B852" s="142"/>
      <c r="C852" s="142"/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2"/>
      <c r="O852" s="142"/>
      <c r="P852" s="142"/>
      <c r="Q852" s="142"/>
      <c r="R852" s="142"/>
      <c r="S852" s="142"/>
      <c r="T852" s="142"/>
      <c r="U852" s="142"/>
      <c r="V852" s="142"/>
      <c r="W852" s="142"/>
      <c r="X852" s="142"/>
      <c r="Y852" s="142"/>
      <c r="Z852" s="142"/>
    </row>
    <row r="853" spans="1:26" ht="12.75" customHeight="1" x14ac:dyDescent="0.2">
      <c r="A853" s="142"/>
      <c r="B853" s="142"/>
      <c r="C853" s="142"/>
      <c r="D853" s="142"/>
      <c r="E853" s="142"/>
      <c r="F853" s="142"/>
      <c r="G853" s="142"/>
      <c r="H853" s="142"/>
      <c r="I853" s="142"/>
      <c r="J853" s="142"/>
      <c r="K853" s="142"/>
      <c r="L853" s="142"/>
      <c r="M853" s="142"/>
      <c r="N853" s="142"/>
      <c r="O853" s="142"/>
      <c r="P853" s="142"/>
      <c r="Q853" s="142"/>
      <c r="R853" s="142"/>
      <c r="S853" s="142"/>
      <c r="T853" s="142"/>
      <c r="U853" s="142"/>
      <c r="V853" s="142"/>
      <c r="W853" s="142"/>
      <c r="X853" s="142"/>
      <c r="Y853" s="142"/>
      <c r="Z853" s="142"/>
    </row>
    <row r="854" spans="1:26" ht="12.75" customHeight="1" x14ac:dyDescent="0.2">
      <c r="A854" s="142"/>
      <c r="B854" s="142"/>
      <c r="C854" s="142"/>
      <c r="D854" s="142"/>
      <c r="E854" s="142"/>
      <c r="F854" s="142"/>
      <c r="G854" s="142"/>
      <c r="H854" s="142"/>
      <c r="I854" s="142"/>
      <c r="J854" s="142"/>
      <c r="K854" s="142"/>
      <c r="L854" s="142"/>
      <c r="M854" s="142"/>
      <c r="N854" s="142"/>
      <c r="O854" s="142"/>
      <c r="P854" s="142"/>
      <c r="Q854" s="142"/>
      <c r="R854" s="142"/>
      <c r="S854" s="142"/>
      <c r="T854" s="142"/>
      <c r="U854" s="142"/>
      <c r="V854" s="142"/>
      <c r="W854" s="142"/>
      <c r="X854" s="142"/>
      <c r="Y854" s="142"/>
      <c r="Z854" s="142"/>
    </row>
    <row r="855" spans="1:26" ht="12.75" customHeight="1" x14ac:dyDescent="0.2">
      <c r="A855" s="142"/>
      <c r="B855" s="142"/>
      <c r="C855" s="142"/>
      <c r="D855" s="142"/>
      <c r="E855" s="142"/>
      <c r="F855" s="142"/>
      <c r="G855" s="142"/>
      <c r="H855" s="142"/>
      <c r="I855" s="142"/>
      <c r="J855" s="142"/>
      <c r="K855" s="142"/>
      <c r="L855" s="142"/>
      <c r="M855" s="142"/>
      <c r="N855" s="142"/>
      <c r="O855" s="142"/>
      <c r="P855" s="142"/>
      <c r="Q855" s="142"/>
      <c r="R855" s="142"/>
      <c r="S855" s="142"/>
      <c r="T855" s="142"/>
      <c r="U855" s="142"/>
      <c r="V855" s="142"/>
      <c r="W855" s="142"/>
      <c r="X855" s="142"/>
      <c r="Y855" s="142"/>
      <c r="Z855" s="142"/>
    </row>
    <row r="856" spans="1:26" ht="12.75" customHeight="1" x14ac:dyDescent="0.2">
      <c r="A856" s="142"/>
      <c r="B856" s="142"/>
      <c r="C856" s="142"/>
      <c r="D856" s="142"/>
      <c r="E856" s="142"/>
      <c r="F856" s="142"/>
      <c r="G856" s="142"/>
      <c r="H856" s="142"/>
      <c r="I856" s="142"/>
      <c r="J856" s="142"/>
      <c r="K856" s="142"/>
      <c r="L856" s="142"/>
      <c r="M856" s="142"/>
      <c r="N856" s="142"/>
      <c r="O856" s="142"/>
      <c r="P856" s="142"/>
      <c r="Q856" s="142"/>
      <c r="R856" s="142"/>
      <c r="S856" s="142"/>
      <c r="T856" s="142"/>
      <c r="U856" s="142"/>
      <c r="V856" s="142"/>
      <c r="W856" s="142"/>
      <c r="X856" s="142"/>
      <c r="Y856" s="142"/>
      <c r="Z856" s="142"/>
    </row>
    <row r="857" spans="1:26" ht="12.75" customHeight="1" x14ac:dyDescent="0.2">
      <c r="A857" s="142"/>
      <c r="B857" s="142"/>
      <c r="C857" s="142"/>
      <c r="D857" s="142"/>
      <c r="E857" s="142"/>
      <c r="F857" s="142"/>
      <c r="G857" s="142"/>
      <c r="H857" s="142"/>
      <c r="I857" s="142"/>
      <c r="J857" s="142"/>
      <c r="K857" s="142"/>
      <c r="L857" s="142"/>
      <c r="M857" s="142"/>
      <c r="N857" s="142"/>
      <c r="O857" s="142"/>
      <c r="P857" s="142"/>
      <c r="Q857" s="142"/>
      <c r="R857" s="142"/>
      <c r="S857" s="142"/>
      <c r="T857" s="142"/>
      <c r="U857" s="142"/>
      <c r="V857" s="142"/>
      <c r="W857" s="142"/>
      <c r="X857" s="142"/>
      <c r="Y857" s="142"/>
      <c r="Z857" s="142"/>
    </row>
    <row r="858" spans="1:26" ht="12.75" customHeight="1" x14ac:dyDescent="0.2">
      <c r="A858" s="142"/>
      <c r="B858" s="142"/>
      <c r="C858" s="142"/>
      <c r="D858" s="142"/>
      <c r="E858" s="142"/>
      <c r="F858" s="142"/>
      <c r="G858" s="142"/>
      <c r="H858" s="142"/>
      <c r="I858" s="142"/>
      <c r="J858" s="142"/>
      <c r="K858" s="142"/>
      <c r="L858" s="142"/>
      <c r="M858" s="142"/>
      <c r="N858" s="142"/>
      <c r="O858" s="142"/>
      <c r="P858" s="142"/>
      <c r="Q858" s="142"/>
      <c r="R858" s="142"/>
      <c r="S858" s="142"/>
      <c r="T858" s="142"/>
      <c r="U858" s="142"/>
      <c r="V858" s="142"/>
      <c r="W858" s="142"/>
      <c r="X858" s="142"/>
      <c r="Y858" s="142"/>
      <c r="Z858" s="142"/>
    </row>
    <row r="859" spans="1:26" ht="12.75" customHeight="1" x14ac:dyDescent="0.2">
      <c r="A859" s="142"/>
      <c r="B859" s="142"/>
      <c r="C859" s="142"/>
      <c r="D859" s="142"/>
      <c r="E859" s="142"/>
      <c r="F859" s="142"/>
      <c r="G859" s="142"/>
      <c r="H859" s="142"/>
      <c r="I859" s="142"/>
      <c r="J859" s="142"/>
      <c r="K859" s="142"/>
      <c r="L859" s="142"/>
      <c r="M859" s="142"/>
      <c r="N859" s="142"/>
      <c r="O859" s="142"/>
      <c r="P859" s="142"/>
      <c r="Q859" s="142"/>
      <c r="R859" s="142"/>
      <c r="S859" s="142"/>
      <c r="T859" s="142"/>
      <c r="U859" s="142"/>
      <c r="V859" s="142"/>
      <c r="W859" s="142"/>
      <c r="X859" s="142"/>
      <c r="Y859" s="142"/>
      <c r="Z859" s="142"/>
    </row>
    <row r="860" spans="1:26" ht="12.75" customHeight="1" x14ac:dyDescent="0.2">
      <c r="A860" s="142"/>
      <c r="B860" s="142"/>
      <c r="C860" s="142"/>
      <c r="D860" s="142"/>
      <c r="E860" s="142"/>
      <c r="F860" s="142"/>
      <c r="G860" s="142"/>
      <c r="H860" s="142"/>
      <c r="I860" s="142"/>
      <c r="J860" s="142"/>
      <c r="K860" s="142"/>
      <c r="L860" s="142"/>
      <c r="M860" s="142"/>
      <c r="N860" s="142"/>
      <c r="O860" s="142"/>
      <c r="P860" s="142"/>
      <c r="Q860" s="142"/>
      <c r="R860" s="142"/>
      <c r="S860" s="142"/>
      <c r="T860" s="142"/>
      <c r="U860" s="142"/>
      <c r="V860" s="142"/>
      <c r="W860" s="142"/>
      <c r="X860" s="142"/>
      <c r="Y860" s="142"/>
      <c r="Z860" s="142"/>
    </row>
    <row r="861" spans="1:26" ht="12.75" customHeight="1" x14ac:dyDescent="0.2">
      <c r="A861" s="142"/>
      <c r="B861" s="142"/>
      <c r="C861" s="142"/>
      <c r="D861" s="142"/>
      <c r="E861" s="142"/>
      <c r="F861" s="142"/>
      <c r="G861" s="142"/>
      <c r="H861" s="142"/>
      <c r="I861" s="142"/>
      <c r="J861" s="142"/>
      <c r="K861" s="142"/>
      <c r="L861" s="142"/>
      <c r="M861" s="142"/>
      <c r="N861" s="142"/>
      <c r="O861" s="142"/>
      <c r="P861" s="142"/>
      <c r="Q861" s="142"/>
      <c r="R861" s="142"/>
      <c r="S861" s="142"/>
      <c r="T861" s="142"/>
      <c r="U861" s="142"/>
      <c r="V861" s="142"/>
      <c r="W861" s="142"/>
      <c r="X861" s="142"/>
      <c r="Y861" s="142"/>
      <c r="Z861" s="142"/>
    </row>
    <row r="862" spans="1:26" ht="12.75" customHeight="1" x14ac:dyDescent="0.2">
      <c r="A862" s="142"/>
      <c r="B862" s="142"/>
      <c r="C862" s="142"/>
      <c r="D862" s="142"/>
      <c r="E862" s="142"/>
      <c r="F862" s="142"/>
      <c r="G862" s="142"/>
      <c r="H862" s="142"/>
      <c r="I862" s="142"/>
      <c r="J862" s="142"/>
      <c r="K862" s="142"/>
      <c r="L862" s="142"/>
      <c r="M862" s="142"/>
      <c r="N862" s="142"/>
      <c r="O862" s="142"/>
      <c r="P862" s="142"/>
      <c r="Q862" s="142"/>
      <c r="R862" s="142"/>
      <c r="S862" s="142"/>
      <c r="T862" s="142"/>
      <c r="U862" s="142"/>
      <c r="V862" s="142"/>
      <c r="W862" s="142"/>
      <c r="X862" s="142"/>
      <c r="Y862" s="142"/>
      <c r="Z862" s="142"/>
    </row>
    <row r="863" spans="1:26" ht="12.75" customHeight="1" x14ac:dyDescent="0.2">
      <c r="A863" s="142"/>
      <c r="B863" s="142"/>
      <c r="C863" s="142"/>
      <c r="D863" s="142"/>
      <c r="E863" s="142"/>
      <c r="F863" s="142"/>
      <c r="G863" s="142"/>
      <c r="H863" s="142"/>
      <c r="I863" s="142"/>
      <c r="J863" s="142"/>
      <c r="K863" s="142"/>
      <c r="L863" s="142"/>
      <c r="M863" s="142"/>
      <c r="N863" s="142"/>
      <c r="O863" s="142"/>
      <c r="P863" s="142"/>
      <c r="Q863" s="142"/>
      <c r="R863" s="142"/>
      <c r="S863" s="142"/>
      <c r="T863" s="142"/>
      <c r="U863" s="142"/>
      <c r="V863" s="142"/>
      <c r="W863" s="142"/>
      <c r="X863" s="142"/>
      <c r="Y863" s="142"/>
      <c r="Z863" s="142"/>
    </row>
    <row r="864" spans="1:26" ht="12.75" customHeight="1" x14ac:dyDescent="0.2">
      <c r="A864" s="142"/>
      <c r="B864" s="142"/>
      <c r="C864" s="142"/>
      <c r="D864" s="142"/>
      <c r="E864" s="142"/>
      <c r="F864" s="142"/>
      <c r="G864" s="142"/>
      <c r="H864" s="142"/>
      <c r="I864" s="142"/>
      <c r="J864" s="142"/>
      <c r="K864" s="142"/>
      <c r="L864" s="142"/>
      <c r="M864" s="142"/>
      <c r="N864" s="142"/>
      <c r="O864" s="142"/>
      <c r="P864" s="142"/>
      <c r="Q864" s="142"/>
      <c r="R864" s="142"/>
      <c r="S864" s="142"/>
      <c r="T864" s="142"/>
      <c r="U864" s="142"/>
      <c r="V864" s="142"/>
      <c r="W864" s="142"/>
      <c r="X864" s="142"/>
      <c r="Y864" s="142"/>
      <c r="Z864" s="142"/>
    </row>
    <row r="865" spans="1:26" ht="12.75" customHeight="1" x14ac:dyDescent="0.2">
      <c r="A865" s="142"/>
      <c r="B865" s="142"/>
      <c r="C865" s="142"/>
      <c r="D865" s="142"/>
      <c r="E865" s="142"/>
      <c r="F865" s="142"/>
      <c r="G865" s="142"/>
      <c r="H865" s="142"/>
      <c r="I865" s="142"/>
      <c r="J865" s="142"/>
      <c r="K865" s="142"/>
      <c r="L865" s="142"/>
      <c r="M865" s="142"/>
      <c r="N865" s="142"/>
      <c r="O865" s="142"/>
      <c r="P865" s="142"/>
      <c r="Q865" s="142"/>
      <c r="R865" s="142"/>
      <c r="S865" s="142"/>
      <c r="T865" s="142"/>
      <c r="U865" s="142"/>
      <c r="V865" s="142"/>
      <c r="W865" s="142"/>
      <c r="X865" s="142"/>
      <c r="Y865" s="142"/>
      <c r="Z865" s="142"/>
    </row>
    <row r="866" spans="1:26" ht="12.75" customHeight="1" x14ac:dyDescent="0.2">
      <c r="A866" s="142"/>
      <c r="B866" s="142"/>
      <c r="C866" s="142"/>
      <c r="D866" s="142"/>
      <c r="E866" s="142"/>
      <c r="F866" s="142"/>
      <c r="G866" s="142"/>
      <c r="H866" s="142"/>
      <c r="I866" s="142"/>
      <c r="J866" s="142"/>
      <c r="K866" s="142"/>
      <c r="L866" s="142"/>
      <c r="M866" s="142"/>
      <c r="N866" s="142"/>
      <c r="O866" s="142"/>
      <c r="P866" s="142"/>
      <c r="Q866" s="142"/>
      <c r="R866" s="142"/>
      <c r="S866" s="142"/>
      <c r="T866" s="142"/>
      <c r="U866" s="142"/>
      <c r="V866" s="142"/>
      <c r="W866" s="142"/>
      <c r="X866" s="142"/>
      <c r="Y866" s="142"/>
      <c r="Z866" s="142"/>
    </row>
    <row r="867" spans="1:26" ht="12.75" customHeight="1" x14ac:dyDescent="0.2">
      <c r="A867" s="142"/>
      <c r="B867" s="142"/>
      <c r="C867" s="142"/>
      <c r="D867" s="142"/>
      <c r="E867" s="142"/>
      <c r="F867" s="142"/>
      <c r="G867" s="142"/>
      <c r="H867" s="142"/>
      <c r="I867" s="142"/>
      <c r="J867" s="142"/>
      <c r="K867" s="142"/>
      <c r="L867" s="142"/>
      <c r="M867" s="142"/>
      <c r="N867" s="142"/>
      <c r="O867" s="142"/>
      <c r="P867" s="142"/>
      <c r="Q867" s="142"/>
      <c r="R867" s="142"/>
      <c r="S867" s="142"/>
      <c r="T867" s="142"/>
      <c r="U867" s="142"/>
      <c r="V867" s="142"/>
      <c r="W867" s="142"/>
      <c r="X867" s="142"/>
      <c r="Y867" s="142"/>
      <c r="Z867" s="142"/>
    </row>
    <row r="868" spans="1:26" ht="12.75" customHeight="1" x14ac:dyDescent="0.2">
      <c r="A868" s="142"/>
      <c r="B868" s="142"/>
      <c r="C868" s="142"/>
      <c r="D868" s="142"/>
      <c r="E868" s="142"/>
      <c r="F868" s="142"/>
      <c r="G868" s="142"/>
      <c r="H868" s="142"/>
      <c r="I868" s="142"/>
      <c r="J868" s="142"/>
      <c r="K868" s="142"/>
      <c r="L868" s="142"/>
      <c r="M868" s="142"/>
      <c r="N868" s="142"/>
      <c r="O868" s="142"/>
      <c r="P868" s="142"/>
      <c r="Q868" s="142"/>
      <c r="R868" s="142"/>
      <c r="S868" s="142"/>
      <c r="T868" s="142"/>
      <c r="U868" s="142"/>
      <c r="V868" s="142"/>
      <c r="W868" s="142"/>
      <c r="X868" s="142"/>
      <c r="Y868" s="142"/>
      <c r="Z868" s="142"/>
    </row>
    <row r="869" spans="1:26" ht="12.75" customHeight="1" x14ac:dyDescent="0.2">
      <c r="A869" s="142"/>
      <c r="B869" s="142"/>
      <c r="C869" s="142"/>
      <c r="D869" s="142"/>
      <c r="E869" s="142"/>
      <c r="F869" s="142"/>
      <c r="G869" s="142"/>
      <c r="H869" s="142"/>
      <c r="I869" s="142"/>
      <c r="J869" s="142"/>
      <c r="K869" s="142"/>
      <c r="L869" s="142"/>
      <c r="M869" s="142"/>
      <c r="N869" s="142"/>
      <c r="O869" s="142"/>
      <c r="P869" s="142"/>
      <c r="Q869" s="142"/>
      <c r="R869" s="142"/>
      <c r="S869" s="142"/>
      <c r="T869" s="142"/>
      <c r="U869" s="142"/>
      <c r="V869" s="142"/>
      <c r="W869" s="142"/>
      <c r="X869" s="142"/>
      <c r="Y869" s="142"/>
      <c r="Z869" s="142"/>
    </row>
    <row r="870" spans="1:26" ht="12.75" customHeight="1" x14ac:dyDescent="0.2">
      <c r="A870" s="142"/>
      <c r="B870" s="142"/>
      <c r="C870" s="142"/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2"/>
      <c r="O870" s="142"/>
      <c r="P870" s="142"/>
      <c r="Q870" s="142"/>
      <c r="R870" s="142"/>
      <c r="S870" s="142"/>
      <c r="T870" s="142"/>
      <c r="U870" s="142"/>
      <c r="V870" s="142"/>
      <c r="W870" s="142"/>
      <c r="X870" s="142"/>
      <c r="Y870" s="142"/>
      <c r="Z870" s="142"/>
    </row>
    <row r="871" spans="1:26" ht="12.75" customHeight="1" x14ac:dyDescent="0.2">
      <c r="A871" s="142"/>
      <c r="B871" s="142"/>
      <c r="C871" s="142"/>
      <c r="D871" s="142"/>
      <c r="E871" s="142"/>
      <c r="F871" s="142"/>
      <c r="G871" s="142"/>
      <c r="H871" s="142"/>
      <c r="I871" s="142"/>
      <c r="J871" s="142"/>
      <c r="K871" s="142"/>
      <c r="L871" s="142"/>
      <c r="M871" s="142"/>
      <c r="N871" s="142"/>
      <c r="O871" s="142"/>
      <c r="P871" s="142"/>
      <c r="Q871" s="142"/>
      <c r="R871" s="142"/>
      <c r="S871" s="142"/>
      <c r="T871" s="142"/>
      <c r="U871" s="142"/>
      <c r="V871" s="142"/>
      <c r="W871" s="142"/>
      <c r="X871" s="142"/>
      <c r="Y871" s="142"/>
      <c r="Z871" s="142"/>
    </row>
    <row r="872" spans="1:26" ht="12.75" customHeight="1" x14ac:dyDescent="0.2">
      <c r="A872" s="142"/>
      <c r="B872" s="142"/>
      <c r="C872" s="142"/>
      <c r="D872" s="142"/>
      <c r="E872" s="142"/>
      <c r="F872" s="142"/>
      <c r="G872" s="142"/>
      <c r="H872" s="142"/>
      <c r="I872" s="142"/>
      <c r="J872" s="142"/>
      <c r="K872" s="142"/>
      <c r="L872" s="142"/>
      <c r="M872" s="142"/>
      <c r="N872" s="142"/>
      <c r="O872" s="142"/>
      <c r="P872" s="142"/>
      <c r="Q872" s="142"/>
      <c r="R872" s="142"/>
      <c r="S872" s="142"/>
      <c r="T872" s="142"/>
      <c r="U872" s="142"/>
      <c r="V872" s="142"/>
      <c r="W872" s="142"/>
      <c r="X872" s="142"/>
      <c r="Y872" s="142"/>
      <c r="Z872" s="142"/>
    </row>
    <row r="873" spans="1:26" ht="12.75" customHeight="1" x14ac:dyDescent="0.2">
      <c r="A873" s="142"/>
      <c r="B873" s="142"/>
      <c r="C873" s="142"/>
      <c r="D873" s="142"/>
      <c r="E873" s="142"/>
      <c r="F873" s="142"/>
      <c r="G873" s="142"/>
      <c r="H873" s="142"/>
      <c r="I873" s="142"/>
      <c r="J873" s="142"/>
      <c r="K873" s="142"/>
      <c r="L873" s="142"/>
      <c r="M873" s="142"/>
      <c r="N873" s="142"/>
      <c r="O873" s="142"/>
      <c r="P873" s="142"/>
      <c r="Q873" s="142"/>
      <c r="R873" s="142"/>
      <c r="S873" s="142"/>
      <c r="T873" s="142"/>
      <c r="U873" s="142"/>
      <c r="V873" s="142"/>
      <c r="W873" s="142"/>
      <c r="X873" s="142"/>
      <c r="Y873" s="142"/>
      <c r="Z873" s="142"/>
    </row>
    <row r="874" spans="1:26" ht="12.75" customHeight="1" x14ac:dyDescent="0.2">
      <c r="A874" s="142"/>
      <c r="B874" s="142"/>
      <c r="C874" s="142"/>
      <c r="D874" s="142"/>
      <c r="E874" s="142"/>
      <c r="F874" s="142"/>
      <c r="G874" s="142"/>
      <c r="H874" s="142"/>
      <c r="I874" s="142"/>
      <c r="J874" s="142"/>
      <c r="K874" s="142"/>
      <c r="L874" s="142"/>
      <c r="M874" s="142"/>
      <c r="N874" s="142"/>
      <c r="O874" s="142"/>
      <c r="P874" s="142"/>
      <c r="Q874" s="142"/>
      <c r="R874" s="142"/>
      <c r="S874" s="142"/>
      <c r="T874" s="142"/>
      <c r="U874" s="142"/>
      <c r="V874" s="142"/>
      <c r="W874" s="142"/>
      <c r="X874" s="142"/>
      <c r="Y874" s="142"/>
      <c r="Z874" s="142"/>
    </row>
    <row r="875" spans="1:26" ht="12.75" customHeight="1" x14ac:dyDescent="0.2">
      <c r="A875" s="142"/>
      <c r="B875" s="142"/>
      <c r="C875" s="142"/>
      <c r="D875" s="142"/>
      <c r="E875" s="142"/>
      <c r="F875" s="142"/>
      <c r="G875" s="142"/>
      <c r="H875" s="142"/>
      <c r="I875" s="142"/>
      <c r="J875" s="142"/>
      <c r="K875" s="142"/>
      <c r="L875" s="142"/>
      <c r="M875" s="142"/>
      <c r="N875" s="142"/>
      <c r="O875" s="142"/>
      <c r="P875" s="142"/>
      <c r="Q875" s="142"/>
      <c r="R875" s="142"/>
      <c r="S875" s="142"/>
      <c r="T875" s="142"/>
      <c r="U875" s="142"/>
      <c r="V875" s="142"/>
      <c r="W875" s="142"/>
      <c r="X875" s="142"/>
      <c r="Y875" s="142"/>
      <c r="Z875" s="142"/>
    </row>
    <row r="876" spans="1:26" ht="12.75" customHeight="1" x14ac:dyDescent="0.2">
      <c r="A876" s="142"/>
      <c r="B876" s="142"/>
      <c r="C876" s="142"/>
      <c r="D876" s="142"/>
      <c r="E876" s="142"/>
      <c r="F876" s="142"/>
      <c r="G876" s="142"/>
      <c r="H876" s="142"/>
      <c r="I876" s="142"/>
      <c r="J876" s="142"/>
      <c r="K876" s="142"/>
      <c r="L876" s="142"/>
      <c r="M876" s="142"/>
      <c r="N876" s="142"/>
      <c r="O876" s="142"/>
      <c r="P876" s="142"/>
      <c r="Q876" s="142"/>
      <c r="R876" s="142"/>
      <c r="S876" s="142"/>
      <c r="T876" s="142"/>
      <c r="U876" s="142"/>
      <c r="V876" s="142"/>
      <c r="W876" s="142"/>
      <c r="X876" s="142"/>
      <c r="Y876" s="142"/>
      <c r="Z876" s="142"/>
    </row>
    <row r="877" spans="1:26" ht="12.75" customHeight="1" x14ac:dyDescent="0.2">
      <c r="A877" s="142"/>
      <c r="B877" s="142"/>
      <c r="C877" s="142"/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2"/>
      <c r="O877" s="142"/>
      <c r="P877" s="142"/>
      <c r="Q877" s="142"/>
      <c r="R877" s="142"/>
      <c r="S877" s="142"/>
      <c r="T877" s="142"/>
      <c r="U877" s="142"/>
      <c r="V877" s="142"/>
      <c r="W877" s="142"/>
      <c r="X877" s="142"/>
      <c r="Y877" s="142"/>
      <c r="Z877" s="142"/>
    </row>
    <row r="878" spans="1:26" ht="12.75" customHeight="1" x14ac:dyDescent="0.2">
      <c r="A878" s="142"/>
      <c r="B878" s="142"/>
      <c r="C878" s="142"/>
      <c r="D878" s="142"/>
      <c r="E878" s="142"/>
      <c r="F878" s="142"/>
      <c r="G878" s="142"/>
      <c r="H878" s="142"/>
      <c r="I878" s="142"/>
      <c r="J878" s="142"/>
      <c r="K878" s="142"/>
      <c r="L878" s="142"/>
      <c r="M878" s="142"/>
      <c r="N878" s="142"/>
      <c r="O878" s="142"/>
      <c r="P878" s="142"/>
      <c r="Q878" s="142"/>
      <c r="R878" s="142"/>
      <c r="S878" s="142"/>
      <c r="T878" s="142"/>
      <c r="U878" s="142"/>
      <c r="V878" s="142"/>
      <c r="W878" s="142"/>
      <c r="X878" s="142"/>
      <c r="Y878" s="142"/>
      <c r="Z878" s="142"/>
    </row>
    <row r="879" spans="1:26" ht="12.75" customHeight="1" x14ac:dyDescent="0.2">
      <c r="A879" s="142"/>
      <c r="B879" s="142"/>
      <c r="C879" s="142"/>
      <c r="D879" s="142"/>
      <c r="E879" s="142"/>
      <c r="F879" s="142"/>
      <c r="G879" s="142"/>
      <c r="H879" s="142"/>
      <c r="I879" s="142"/>
      <c r="J879" s="142"/>
      <c r="K879" s="142"/>
      <c r="L879" s="142"/>
      <c r="M879" s="142"/>
      <c r="N879" s="142"/>
      <c r="O879" s="142"/>
      <c r="P879" s="142"/>
      <c r="Q879" s="142"/>
      <c r="R879" s="142"/>
      <c r="S879" s="142"/>
      <c r="T879" s="142"/>
      <c r="U879" s="142"/>
      <c r="V879" s="142"/>
      <c r="W879" s="142"/>
      <c r="X879" s="142"/>
      <c r="Y879" s="142"/>
      <c r="Z879" s="142"/>
    </row>
    <row r="880" spans="1:26" ht="12.75" customHeight="1" x14ac:dyDescent="0.2">
      <c r="A880" s="142"/>
      <c r="B880" s="142"/>
      <c r="C880" s="142"/>
      <c r="D880" s="142"/>
      <c r="E880" s="142"/>
      <c r="F880" s="142"/>
      <c r="G880" s="142"/>
      <c r="H880" s="142"/>
      <c r="I880" s="142"/>
      <c r="J880" s="142"/>
      <c r="K880" s="142"/>
      <c r="L880" s="142"/>
      <c r="M880" s="142"/>
      <c r="N880" s="142"/>
      <c r="O880" s="142"/>
      <c r="P880" s="142"/>
      <c r="Q880" s="142"/>
      <c r="R880" s="142"/>
      <c r="S880" s="142"/>
      <c r="T880" s="142"/>
      <c r="U880" s="142"/>
      <c r="V880" s="142"/>
      <c r="W880" s="142"/>
      <c r="X880" s="142"/>
      <c r="Y880" s="142"/>
      <c r="Z880" s="142"/>
    </row>
    <row r="881" spans="1:26" ht="12.75" customHeight="1" x14ac:dyDescent="0.2">
      <c r="A881" s="142"/>
      <c r="B881" s="142"/>
      <c r="C881" s="142"/>
      <c r="D881" s="142"/>
      <c r="E881" s="142"/>
      <c r="F881" s="142"/>
      <c r="G881" s="142"/>
      <c r="H881" s="142"/>
      <c r="I881" s="142"/>
      <c r="J881" s="142"/>
      <c r="K881" s="142"/>
      <c r="L881" s="142"/>
      <c r="M881" s="142"/>
      <c r="N881" s="142"/>
      <c r="O881" s="142"/>
      <c r="P881" s="142"/>
      <c r="Q881" s="142"/>
      <c r="R881" s="142"/>
      <c r="S881" s="142"/>
      <c r="T881" s="142"/>
      <c r="U881" s="142"/>
      <c r="V881" s="142"/>
      <c r="W881" s="142"/>
      <c r="X881" s="142"/>
      <c r="Y881" s="142"/>
      <c r="Z881" s="142"/>
    </row>
    <row r="882" spans="1:26" ht="12.75" customHeight="1" x14ac:dyDescent="0.2">
      <c r="A882" s="142"/>
      <c r="B882" s="142"/>
      <c r="C882" s="142"/>
      <c r="D882" s="142"/>
      <c r="E882" s="142"/>
      <c r="F882" s="142"/>
      <c r="G882" s="142"/>
      <c r="H882" s="142"/>
      <c r="I882" s="142"/>
      <c r="J882" s="142"/>
      <c r="K882" s="142"/>
      <c r="L882" s="142"/>
      <c r="M882" s="142"/>
      <c r="N882" s="142"/>
      <c r="O882" s="142"/>
      <c r="P882" s="142"/>
      <c r="Q882" s="142"/>
      <c r="R882" s="142"/>
      <c r="S882" s="142"/>
      <c r="T882" s="142"/>
      <c r="U882" s="142"/>
      <c r="V882" s="142"/>
      <c r="W882" s="142"/>
      <c r="X882" s="142"/>
      <c r="Y882" s="142"/>
      <c r="Z882" s="142"/>
    </row>
    <row r="883" spans="1:26" ht="12.75" customHeight="1" x14ac:dyDescent="0.2">
      <c r="A883" s="142"/>
      <c r="B883" s="142"/>
      <c r="C883" s="142"/>
      <c r="D883" s="142"/>
      <c r="E883" s="142"/>
      <c r="F883" s="142"/>
      <c r="G883" s="142"/>
      <c r="H883" s="142"/>
      <c r="I883" s="142"/>
      <c r="J883" s="142"/>
      <c r="K883" s="142"/>
      <c r="L883" s="142"/>
      <c r="M883" s="142"/>
      <c r="N883" s="142"/>
      <c r="O883" s="142"/>
      <c r="P883" s="142"/>
      <c r="Q883" s="142"/>
      <c r="R883" s="142"/>
      <c r="S883" s="142"/>
      <c r="T883" s="142"/>
      <c r="U883" s="142"/>
      <c r="V883" s="142"/>
      <c r="W883" s="142"/>
      <c r="X883" s="142"/>
      <c r="Y883" s="142"/>
      <c r="Z883" s="142"/>
    </row>
    <row r="884" spans="1:26" ht="12.75" customHeight="1" x14ac:dyDescent="0.2">
      <c r="A884" s="142"/>
      <c r="B884" s="142"/>
      <c r="C884" s="142"/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2"/>
      <c r="O884" s="142"/>
      <c r="P884" s="142"/>
      <c r="Q884" s="142"/>
      <c r="R884" s="142"/>
      <c r="S884" s="142"/>
      <c r="T884" s="142"/>
      <c r="U884" s="142"/>
      <c r="V884" s="142"/>
      <c r="W884" s="142"/>
      <c r="X884" s="142"/>
      <c r="Y884" s="142"/>
      <c r="Z884" s="142"/>
    </row>
    <row r="885" spans="1:26" ht="12.75" customHeight="1" x14ac:dyDescent="0.2">
      <c r="A885" s="142"/>
      <c r="B885" s="142"/>
      <c r="C885" s="142"/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2"/>
      <c r="O885" s="142"/>
      <c r="P885" s="142"/>
      <c r="Q885" s="142"/>
      <c r="R885" s="142"/>
      <c r="S885" s="142"/>
      <c r="T885" s="142"/>
      <c r="U885" s="142"/>
      <c r="V885" s="142"/>
      <c r="W885" s="142"/>
      <c r="X885" s="142"/>
      <c r="Y885" s="142"/>
      <c r="Z885" s="142"/>
    </row>
    <row r="886" spans="1:26" ht="12.75" customHeight="1" x14ac:dyDescent="0.2">
      <c r="A886" s="142"/>
      <c r="B886" s="142"/>
      <c r="C886" s="142"/>
      <c r="D886" s="142"/>
      <c r="E886" s="142"/>
      <c r="F886" s="142"/>
      <c r="G886" s="142"/>
      <c r="H886" s="142"/>
      <c r="I886" s="142"/>
      <c r="J886" s="142"/>
      <c r="K886" s="142"/>
      <c r="L886" s="142"/>
      <c r="M886" s="142"/>
      <c r="N886" s="142"/>
      <c r="O886" s="142"/>
      <c r="P886" s="142"/>
      <c r="Q886" s="142"/>
      <c r="R886" s="142"/>
      <c r="S886" s="142"/>
      <c r="T886" s="142"/>
      <c r="U886" s="142"/>
      <c r="V886" s="142"/>
      <c r="W886" s="142"/>
      <c r="X886" s="142"/>
      <c r="Y886" s="142"/>
      <c r="Z886" s="142"/>
    </row>
    <row r="887" spans="1:26" ht="12.75" customHeight="1" x14ac:dyDescent="0.2">
      <c r="A887" s="142"/>
      <c r="B887" s="142"/>
      <c r="C887" s="142"/>
      <c r="D887" s="142"/>
      <c r="E887" s="142"/>
      <c r="F887" s="142"/>
      <c r="G887" s="142"/>
      <c r="H887" s="142"/>
      <c r="I887" s="142"/>
      <c r="J887" s="142"/>
      <c r="K887" s="142"/>
      <c r="L887" s="142"/>
      <c r="M887" s="142"/>
      <c r="N887" s="142"/>
      <c r="O887" s="142"/>
      <c r="P887" s="142"/>
      <c r="Q887" s="142"/>
      <c r="R887" s="142"/>
      <c r="S887" s="142"/>
      <c r="T887" s="142"/>
      <c r="U887" s="142"/>
      <c r="V887" s="142"/>
      <c r="W887" s="142"/>
      <c r="X887" s="142"/>
      <c r="Y887" s="142"/>
      <c r="Z887" s="142"/>
    </row>
    <row r="888" spans="1:26" ht="12.75" customHeight="1" x14ac:dyDescent="0.2">
      <c r="A888" s="142"/>
      <c r="B888" s="142"/>
      <c r="C888" s="142"/>
      <c r="D888" s="142"/>
      <c r="E888" s="142"/>
      <c r="F888" s="142"/>
      <c r="G888" s="142"/>
      <c r="H888" s="142"/>
      <c r="I888" s="142"/>
      <c r="J888" s="142"/>
      <c r="K888" s="142"/>
      <c r="L888" s="142"/>
      <c r="M888" s="142"/>
      <c r="N888" s="142"/>
      <c r="O888" s="142"/>
      <c r="P888" s="142"/>
      <c r="Q888" s="142"/>
      <c r="R888" s="142"/>
      <c r="S888" s="142"/>
      <c r="T888" s="142"/>
      <c r="U888" s="142"/>
      <c r="V888" s="142"/>
      <c r="W888" s="142"/>
      <c r="X888" s="142"/>
      <c r="Y888" s="142"/>
      <c r="Z888" s="142"/>
    </row>
    <row r="889" spans="1:26" ht="12.75" customHeight="1" x14ac:dyDescent="0.2">
      <c r="A889" s="142"/>
      <c r="B889" s="142"/>
      <c r="C889" s="142"/>
      <c r="D889" s="142"/>
      <c r="E889" s="142"/>
      <c r="F889" s="142"/>
      <c r="G889" s="142"/>
      <c r="H889" s="142"/>
      <c r="I889" s="142"/>
      <c r="J889" s="142"/>
      <c r="K889" s="142"/>
      <c r="L889" s="142"/>
      <c r="M889" s="142"/>
      <c r="N889" s="142"/>
      <c r="O889" s="142"/>
      <c r="P889" s="142"/>
      <c r="Q889" s="142"/>
      <c r="R889" s="142"/>
      <c r="S889" s="142"/>
      <c r="T889" s="142"/>
      <c r="U889" s="142"/>
      <c r="V889" s="142"/>
      <c r="W889" s="142"/>
      <c r="X889" s="142"/>
      <c r="Y889" s="142"/>
      <c r="Z889" s="142"/>
    </row>
    <row r="890" spans="1:26" ht="12.75" customHeight="1" x14ac:dyDescent="0.2">
      <c r="A890" s="142"/>
      <c r="B890" s="142"/>
      <c r="C890" s="142"/>
      <c r="D890" s="142"/>
      <c r="E890" s="142"/>
      <c r="F890" s="142"/>
      <c r="G890" s="142"/>
      <c r="H890" s="142"/>
      <c r="I890" s="142"/>
      <c r="J890" s="142"/>
      <c r="K890" s="142"/>
      <c r="L890" s="142"/>
      <c r="M890" s="142"/>
      <c r="N890" s="142"/>
      <c r="O890" s="142"/>
      <c r="P890" s="142"/>
      <c r="Q890" s="142"/>
      <c r="R890" s="142"/>
      <c r="S890" s="142"/>
      <c r="T890" s="142"/>
      <c r="U890" s="142"/>
      <c r="V890" s="142"/>
      <c r="W890" s="142"/>
      <c r="X890" s="142"/>
      <c r="Y890" s="142"/>
      <c r="Z890" s="142"/>
    </row>
    <row r="891" spans="1:26" ht="12.75" customHeight="1" x14ac:dyDescent="0.2">
      <c r="A891" s="142"/>
      <c r="B891" s="142"/>
      <c r="C891" s="142"/>
      <c r="D891" s="142"/>
      <c r="E891" s="142"/>
      <c r="F891" s="142"/>
      <c r="G891" s="142"/>
      <c r="H891" s="142"/>
      <c r="I891" s="142"/>
      <c r="J891" s="142"/>
      <c r="K891" s="142"/>
      <c r="L891" s="142"/>
      <c r="M891" s="142"/>
      <c r="N891" s="142"/>
      <c r="O891" s="142"/>
      <c r="P891" s="142"/>
      <c r="Q891" s="142"/>
      <c r="R891" s="142"/>
      <c r="S891" s="142"/>
      <c r="T891" s="142"/>
      <c r="U891" s="142"/>
      <c r="V891" s="142"/>
      <c r="W891" s="142"/>
      <c r="X891" s="142"/>
      <c r="Y891" s="142"/>
      <c r="Z891" s="142"/>
    </row>
    <row r="892" spans="1:26" ht="12.75" customHeight="1" x14ac:dyDescent="0.2">
      <c r="A892" s="142"/>
      <c r="B892" s="142"/>
      <c r="C892" s="142"/>
      <c r="D892" s="142"/>
      <c r="E892" s="142"/>
      <c r="F892" s="142"/>
      <c r="G892" s="142"/>
      <c r="H892" s="142"/>
      <c r="I892" s="142"/>
      <c r="J892" s="142"/>
      <c r="K892" s="142"/>
      <c r="L892" s="142"/>
      <c r="M892" s="142"/>
      <c r="N892" s="142"/>
      <c r="O892" s="142"/>
      <c r="P892" s="142"/>
      <c r="Q892" s="142"/>
      <c r="R892" s="142"/>
      <c r="S892" s="142"/>
      <c r="T892" s="142"/>
      <c r="U892" s="142"/>
      <c r="V892" s="142"/>
      <c r="W892" s="142"/>
      <c r="X892" s="142"/>
      <c r="Y892" s="142"/>
      <c r="Z892" s="142"/>
    </row>
    <row r="893" spans="1:26" ht="12.75" customHeight="1" x14ac:dyDescent="0.2">
      <c r="A893" s="142"/>
      <c r="B893" s="142"/>
      <c r="C893" s="142"/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2"/>
      <c r="O893" s="142"/>
      <c r="P893" s="142"/>
      <c r="Q893" s="142"/>
      <c r="R893" s="142"/>
      <c r="S893" s="142"/>
      <c r="T893" s="142"/>
      <c r="U893" s="142"/>
      <c r="V893" s="142"/>
      <c r="W893" s="142"/>
      <c r="X893" s="142"/>
      <c r="Y893" s="142"/>
      <c r="Z893" s="142"/>
    </row>
    <row r="894" spans="1:26" ht="12.75" customHeight="1" x14ac:dyDescent="0.2">
      <c r="A894" s="142"/>
      <c r="B894" s="142"/>
      <c r="C894" s="142"/>
      <c r="D894" s="142"/>
      <c r="E894" s="142"/>
      <c r="F894" s="142"/>
      <c r="G894" s="142"/>
      <c r="H894" s="142"/>
      <c r="I894" s="142"/>
      <c r="J894" s="142"/>
      <c r="K894" s="142"/>
      <c r="L894" s="142"/>
      <c r="M894" s="142"/>
      <c r="N894" s="142"/>
      <c r="O894" s="142"/>
      <c r="P894" s="142"/>
      <c r="Q894" s="142"/>
      <c r="R894" s="142"/>
      <c r="S894" s="142"/>
      <c r="T894" s="142"/>
      <c r="U894" s="142"/>
      <c r="V894" s="142"/>
      <c r="W894" s="142"/>
      <c r="X894" s="142"/>
      <c r="Y894" s="142"/>
      <c r="Z894" s="142"/>
    </row>
    <row r="895" spans="1:26" ht="12.75" customHeight="1" x14ac:dyDescent="0.2">
      <c r="A895" s="142"/>
      <c r="B895" s="142"/>
      <c r="C895" s="142"/>
      <c r="D895" s="142"/>
      <c r="E895" s="142"/>
      <c r="F895" s="142"/>
      <c r="G895" s="142"/>
      <c r="H895" s="142"/>
      <c r="I895" s="142"/>
      <c r="J895" s="142"/>
      <c r="K895" s="142"/>
      <c r="L895" s="142"/>
      <c r="M895" s="142"/>
      <c r="N895" s="142"/>
      <c r="O895" s="142"/>
      <c r="P895" s="142"/>
      <c r="Q895" s="142"/>
      <c r="R895" s="142"/>
      <c r="S895" s="142"/>
      <c r="T895" s="142"/>
      <c r="U895" s="142"/>
      <c r="V895" s="142"/>
      <c r="W895" s="142"/>
      <c r="X895" s="142"/>
      <c r="Y895" s="142"/>
      <c r="Z895" s="142"/>
    </row>
    <row r="896" spans="1:26" ht="12.75" customHeight="1" x14ac:dyDescent="0.2">
      <c r="A896" s="142"/>
      <c r="B896" s="142"/>
      <c r="C896" s="142"/>
      <c r="D896" s="142"/>
      <c r="E896" s="142"/>
      <c r="F896" s="142"/>
      <c r="G896" s="142"/>
      <c r="H896" s="142"/>
      <c r="I896" s="142"/>
      <c r="J896" s="142"/>
      <c r="K896" s="142"/>
      <c r="L896" s="142"/>
      <c r="M896" s="142"/>
      <c r="N896" s="142"/>
      <c r="O896" s="142"/>
      <c r="P896" s="142"/>
      <c r="Q896" s="142"/>
      <c r="R896" s="142"/>
      <c r="S896" s="142"/>
      <c r="T896" s="142"/>
      <c r="U896" s="142"/>
      <c r="V896" s="142"/>
      <c r="W896" s="142"/>
      <c r="X896" s="142"/>
      <c r="Y896" s="142"/>
      <c r="Z896" s="142"/>
    </row>
    <row r="897" spans="1:26" ht="12.75" customHeight="1" x14ac:dyDescent="0.2">
      <c r="A897" s="142"/>
      <c r="B897" s="142"/>
      <c r="C897" s="142"/>
      <c r="D897" s="142"/>
      <c r="E897" s="142"/>
      <c r="F897" s="142"/>
      <c r="G897" s="142"/>
      <c r="H897" s="142"/>
      <c r="I897" s="142"/>
      <c r="J897" s="142"/>
      <c r="K897" s="142"/>
      <c r="L897" s="142"/>
      <c r="M897" s="142"/>
      <c r="N897" s="142"/>
      <c r="O897" s="142"/>
      <c r="P897" s="142"/>
      <c r="Q897" s="142"/>
      <c r="R897" s="142"/>
      <c r="S897" s="142"/>
      <c r="T897" s="142"/>
      <c r="U897" s="142"/>
      <c r="V897" s="142"/>
      <c r="W897" s="142"/>
      <c r="X897" s="142"/>
      <c r="Y897" s="142"/>
      <c r="Z897" s="142"/>
    </row>
    <row r="898" spans="1:26" ht="12.75" customHeight="1" x14ac:dyDescent="0.2">
      <c r="A898" s="142"/>
      <c r="B898" s="142"/>
      <c r="C898" s="142"/>
      <c r="D898" s="142"/>
      <c r="E898" s="142"/>
      <c r="F898" s="142"/>
      <c r="G898" s="142"/>
      <c r="H898" s="142"/>
      <c r="I898" s="142"/>
      <c r="J898" s="142"/>
      <c r="K898" s="142"/>
      <c r="L898" s="142"/>
      <c r="M898" s="142"/>
      <c r="N898" s="142"/>
      <c r="O898" s="142"/>
      <c r="P898" s="142"/>
      <c r="Q898" s="142"/>
      <c r="R898" s="142"/>
      <c r="S898" s="142"/>
      <c r="T898" s="142"/>
      <c r="U898" s="142"/>
      <c r="V898" s="142"/>
      <c r="W898" s="142"/>
      <c r="X898" s="142"/>
      <c r="Y898" s="142"/>
      <c r="Z898" s="142"/>
    </row>
    <row r="899" spans="1:26" ht="12.75" customHeight="1" x14ac:dyDescent="0.2">
      <c r="A899" s="142"/>
      <c r="B899" s="142"/>
      <c r="C899" s="142"/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2"/>
      <c r="O899" s="142"/>
      <c r="P899" s="142"/>
      <c r="Q899" s="142"/>
      <c r="R899" s="142"/>
      <c r="S899" s="142"/>
      <c r="T899" s="142"/>
      <c r="U899" s="142"/>
      <c r="V899" s="142"/>
      <c r="W899" s="142"/>
      <c r="X899" s="142"/>
      <c r="Y899" s="142"/>
      <c r="Z899" s="142"/>
    </row>
    <row r="900" spans="1:26" ht="12.75" customHeight="1" x14ac:dyDescent="0.2">
      <c r="A900" s="142"/>
      <c r="B900" s="142"/>
      <c r="C900" s="142"/>
      <c r="D900" s="142"/>
      <c r="E900" s="142"/>
      <c r="F900" s="142"/>
      <c r="G900" s="142"/>
      <c r="H900" s="142"/>
      <c r="I900" s="142"/>
      <c r="J900" s="142"/>
      <c r="K900" s="142"/>
      <c r="L900" s="142"/>
      <c r="M900" s="142"/>
      <c r="N900" s="142"/>
      <c r="O900" s="142"/>
      <c r="P900" s="142"/>
      <c r="Q900" s="142"/>
      <c r="R900" s="142"/>
      <c r="S900" s="142"/>
      <c r="T900" s="142"/>
      <c r="U900" s="142"/>
      <c r="V900" s="142"/>
      <c r="W900" s="142"/>
      <c r="X900" s="142"/>
      <c r="Y900" s="142"/>
      <c r="Z900" s="142"/>
    </row>
    <row r="901" spans="1:26" ht="12.75" customHeight="1" x14ac:dyDescent="0.2">
      <c r="A901" s="142"/>
      <c r="B901" s="142"/>
      <c r="C901" s="142"/>
      <c r="D901" s="142"/>
      <c r="E901" s="142"/>
      <c r="F901" s="142"/>
      <c r="G901" s="142"/>
      <c r="H901" s="142"/>
      <c r="I901" s="142"/>
      <c r="J901" s="142"/>
      <c r="K901" s="142"/>
      <c r="L901" s="142"/>
      <c r="M901" s="142"/>
      <c r="N901" s="142"/>
      <c r="O901" s="142"/>
      <c r="P901" s="142"/>
      <c r="Q901" s="142"/>
      <c r="R901" s="142"/>
      <c r="S901" s="142"/>
      <c r="T901" s="142"/>
      <c r="U901" s="142"/>
      <c r="V901" s="142"/>
      <c r="W901" s="142"/>
      <c r="X901" s="142"/>
      <c r="Y901" s="142"/>
      <c r="Z901" s="142"/>
    </row>
    <row r="902" spans="1:26" ht="12.75" customHeight="1" x14ac:dyDescent="0.2">
      <c r="A902" s="142"/>
      <c r="B902" s="142"/>
      <c r="C902" s="142"/>
      <c r="D902" s="142"/>
      <c r="E902" s="142"/>
      <c r="F902" s="142"/>
      <c r="G902" s="142"/>
      <c r="H902" s="142"/>
      <c r="I902" s="142"/>
      <c r="J902" s="142"/>
      <c r="K902" s="142"/>
      <c r="L902" s="142"/>
      <c r="M902" s="142"/>
      <c r="N902" s="142"/>
      <c r="O902" s="142"/>
      <c r="P902" s="142"/>
      <c r="Q902" s="142"/>
      <c r="R902" s="142"/>
      <c r="S902" s="142"/>
      <c r="T902" s="142"/>
      <c r="U902" s="142"/>
      <c r="V902" s="142"/>
      <c r="W902" s="142"/>
      <c r="X902" s="142"/>
      <c r="Y902" s="142"/>
      <c r="Z902" s="142"/>
    </row>
    <row r="903" spans="1:26" ht="12.75" customHeight="1" x14ac:dyDescent="0.2">
      <c r="A903" s="142"/>
      <c r="B903" s="142"/>
      <c r="C903" s="142"/>
      <c r="D903" s="142"/>
      <c r="E903" s="142"/>
      <c r="F903" s="142"/>
      <c r="G903" s="142"/>
      <c r="H903" s="142"/>
      <c r="I903" s="142"/>
      <c r="J903" s="142"/>
      <c r="K903" s="142"/>
      <c r="L903" s="142"/>
      <c r="M903" s="142"/>
      <c r="N903" s="142"/>
      <c r="O903" s="142"/>
      <c r="P903" s="142"/>
      <c r="Q903" s="142"/>
      <c r="R903" s="142"/>
      <c r="S903" s="142"/>
      <c r="T903" s="142"/>
      <c r="U903" s="142"/>
      <c r="V903" s="142"/>
      <c r="W903" s="142"/>
      <c r="X903" s="142"/>
      <c r="Y903" s="142"/>
      <c r="Z903" s="142"/>
    </row>
    <row r="904" spans="1:26" ht="12.75" customHeight="1" x14ac:dyDescent="0.2">
      <c r="A904" s="142"/>
      <c r="B904" s="142"/>
      <c r="C904" s="142"/>
      <c r="D904" s="142"/>
      <c r="E904" s="142"/>
      <c r="F904" s="142"/>
      <c r="G904" s="142"/>
      <c r="H904" s="142"/>
      <c r="I904" s="142"/>
      <c r="J904" s="142"/>
      <c r="K904" s="142"/>
      <c r="L904" s="142"/>
      <c r="M904" s="142"/>
      <c r="N904" s="142"/>
      <c r="O904" s="142"/>
      <c r="P904" s="142"/>
      <c r="Q904" s="142"/>
      <c r="R904" s="142"/>
      <c r="S904" s="142"/>
      <c r="T904" s="142"/>
      <c r="U904" s="142"/>
      <c r="V904" s="142"/>
      <c r="W904" s="142"/>
      <c r="X904" s="142"/>
      <c r="Y904" s="142"/>
      <c r="Z904" s="142"/>
    </row>
    <row r="905" spans="1:26" ht="12.75" customHeight="1" x14ac:dyDescent="0.2">
      <c r="A905" s="142"/>
      <c r="B905" s="142"/>
      <c r="C905" s="142"/>
      <c r="D905" s="142"/>
      <c r="E905" s="142"/>
      <c r="F905" s="142"/>
      <c r="G905" s="142"/>
      <c r="H905" s="142"/>
      <c r="I905" s="142"/>
      <c r="J905" s="142"/>
      <c r="K905" s="142"/>
      <c r="L905" s="142"/>
      <c r="M905" s="142"/>
      <c r="N905" s="142"/>
      <c r="O905" s="142"/>
      <c r="P905" s="142"/>
      <c r="Q905" s="142"/>
      <c r="R905" s="142"/>
      <c r="S905" s="142"/>
      <c r="T905" s="142"/>
      <c r="U905" s="142"/>
      <c r="V905" s="142"/>
      <c r="W905" s="142"/>
      <c r="X905" s="142"/>
      <c r="Y905" s="142"/>
      <c r="Z905" s="142"/>
    </row>
    <row r="906" spans="1:26" ht="12.75" customHeight="1" x14ac:dyDescent="0.2">
      <c r="A906" s="142"/>
      <c r="B906" s="142"/>
      <c r="C906" s="142"/>
      <c r="D906" s="142"/>
      <c r="E906" s="142"/>
      <c r="F906" s="142"/>
      <c r="G906" s="142"/>
      <c r="H906" s="142"/>
      <c r="I906" s="142"/>
      <c r="J906" s="142"/>
      <c r="K906" s="142"/>
      <c r="L906" s="142"/>
      <c r="M906" s="142"/>
      <c r="N906" s="142"/>
      <c r="O906" s="142"/>
      <c r="P906" s="142"/>
      <c r="Q906" s="142"/>
      <c r="R906" s="142"/>
      <c r="S906" s="142"/>
      <c r="T906" s="142"/>
      <c r="U906" s="142"/>
      <c r="V906" s="142"/>
      <c r="W906" s="142"/>
      <c r="X906" s="142"/>
      <c r="Y906" s="142"/>
      <c r="Z906" s="142"/>
    </row>
    <row r="907" spans="1:26" ht="12.75" customHeight="1" x14ac:dyDescent="0.2">
      <c r="A907" s="142"/>
      <c r="B907" s="142"/>
      <c r="C907" s="142"/>
      <c r="D907" s="142"/>
      <c r="E907" s="142"/>
      <c r="F907" s="142"/>
      <c r="G907" s="142"/>
      <c r="H907" s="142"/>
      <c r="I907" s="142"/>
      <c r="J907" s="142"/>
      <c r="K907" s="142"/>
      <c r="L907" s="142"/>
      <c r="M907" s="142"/>
      <c r="N907" s="142"/>
      <c r="O907" s="142"/>
      <c r="P907" s="142"/>
      <c r="Q907" s="142"/>
      <c r="R907" s="142"/>
      <c r="S907" s="142"/>
      <c r="T907" s="142"/>
      <c r="U907" s="142"/>
      <c r="V907" s="142"/>
      <c r="W907" s="142"/>
      <c r="X907" s="142"/>
      <c r="Y907" s="142"/>
      <c r="Z907" s="142"/>
    </row>
    <row r="908" spans="1:26" ht="12.75" customHeight="1" x14ac:dyDescent="0.2">
      <c r="A908" s="142"/>
      <c r="B908" s="142"/>
      <c r="C908" s="142"/>
      <c r="D908" s="142"/>
      <c r="E908" s="142"/>
      <c r="F908" s="142"/>
      <c r="G908" s="142"/>
      <c r="H908" s="142"/>
      <c r="I908" s="142"/>
      <c r="J908" s="142"/>
      <c r="K908" s="142"/>
      <c r="L908" s="142"/>
      <c r="M908" s="142"/>
      <c r="N908" s="142"/>
      <c r="O908" s="142"/>
      <c r="P908" s="142"/>
      <c r="Q908" s="142"/>
      <c r="R908" s="142"/>
      <c r="S908" s="142"/>
      <c r="T908" s="142"/>
      <c r="U908" s="142"/>
      <c r="V908" s="142"/>
      <c r="W908" s="142"/>
      <c r="X908" s="142"/>
      <c r="Y908" s="142"/>
      <c r="Z908" s="142"/>
    </row>
    <row r="909" spans="1:26" ht="12.75" customHeight="1" x14ac:dyDescent="0.2">
      <c r="A909" s="142"/>
      <c r="B909" s="142"/>
      <c r="C909" s="142"/>
      <c r="D909" s="142"/>
      <c r="E909" s="142"/>
      <c r="F909" s="142"/>
      <c r="G909" s="142"/>
      <c r="H909" s="142"/>
      <c r="I909" s="142"/>
      <c r="J909" s="142"/>
      <c r="K909" s="142"/>
      <c r="L909" s="142"/>
      <c r="M909" s="142"/>
      <c r="N909" s="142"/>
      <c r="O909" s="142"/>
      <c r="P909" s="142"/>
      <c r="Q909" s="142"/>
      <c r="R909" s="142"/>
      <c r="S909" s="142"/>
      <c r="T909" s="142"/>
      <c r="U909" s="142"/>
      <c r="V909" s="142"/>
      <c r="W909" s="142"/>
      <c r="X909" s="142"/>
      <c r="Y909" s="142"/>
      <c r="Z909" s="142"/>
    </row>
    <row r="910" spans="1:26" ht="12.75" customHeight="1" x14ac:dyDescent="0.2">
      <c r="A910" s="142"/>
      <c r="B910" s="142"/>
      <c r="C910" s="142"/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2"/>
      <c r="O910" s="142"/>
      <c r="P910" s="142"/>
      <c r="Q910" s="142"/>
      <c r="R910" s="142"/>
      <c r="S910" s="142"/>
      <c r="T910" s="142"/>
      <c r="U910" s="142"/>
      <c r="V910" s="142"/>
      <c r="W910" s="142"/>
      <c r="X910" s="142"/>
      <c r="Y910" s="142"/>
      <c r="Z910" s="142"/>
    </row>
    <row r="911" spans="1:26" ht="12.75" customHeight="1" x14ac:dyDescent="0.2">
      <c r="A911" s="142"/>
      <c r="B911" s="142"/>
      <c r="C911" s="142"/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2"/>
      <c r="O911" s="142"/>
      <c r="P911" s="142"/>
      <c r="Q911" s="142"/>
      <c r="R911" s="142"/>
      <c r="S911" s="142"/>
      <c r="T911" s="142"/>
      <c r="U911" s="142"/>
      <c r="V911" s="142"/>
      <c r="W911" s="142"/>
      <c r="X911" s="142"/>
      <c r="Y911" s="142"/>
      <c r="Z911" s="142"/>
    </row>
    <row r="912" spans="1:26" ht="12.75" customHeight="1" x14ac:dyDescent="0.2">
      <c r="A912" s="142"/>
      <c r="B912" s="142"/>
      <c r="C912" s="142"/>
      <c r="D912" s="142"/>
      <c r="E912" s="142"/>
      <c r="F912" s="142"/>
      <c r="G912" s="142"/>
      <c r="H912" s="142"/>
      <c r="I912" s="142"/>
      <c r="J912" s="142"/>
      <c r="K912" s="142"/>
      <c r="L912" s="142"/>
      <c r="M912" s="142"/>
      <c r="N912" s="142"/>
      <c r="O912" s="142"/>
      <c r="P912" s="142"/>
      <c r="Q912" s="142"/>
      <c r="R912" s="142"/>
      <c r="S912" s="142"/>
      <c r="T912" s="142"/>
      <c r="U912" s="142"/>
      <c r="V912" s="142"/>
      <c r="W912" s="142"/>
      <c r="X912" s="142"/>
      <c r="Y912" s="142"/>
      <c r="Z912" s="142"/>
    </row>
    <row r="913" spans="1:26" ht="12.75" customHeight="1" x14ac:dyDescent="0.2">
      <c r="A913" s="142"/>
      <c r="B913" s="142"/>
      <c r="C913" s="142"/>
      <c r="D913" s="142"/>
      <c r="E913" s="142"/>
      <c r="F913" s="142"/>
      <c r="G913" s="142"/>
      <c r="H913" s="142"/>
      <c r="I913" s="142"/>
      <c r="J913" s="142"/>
      <c r="K913" s="142"/>
      <c r="L913" s="142"/>
      <c r="M913" s="142"/>
      <c r="N913" s="142"/>
      <c r="O913" s="142"/>
      <c r="P913" s="142"/>
      <c r="Q913" s="142"/>
      <c r="R913" s="142"/>
      <c r="S913" s="142"/>
      <c r="T913" s="142"/>
      <c r="U913" s="142"/>
      <c r="V913" s="142"/>
      <c r="W913" s="142"/>
      <c r="X913" s="142"/>
      <c r="Y913" s="142"/>
      <c r="Z913" s="142"/>
    </row>
    <row r="914" spans="1:26" ht="12.75" customHeight="1" x14ac:dyDescent="0.2">
      <c r="A914" s="142"/>
      <c r="B914" s="142"/>
      <c r="C914" s="142"/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2"/>
      <c r="O914" s="142"/>
      <c r="P914" s="142"/>
      <c r="Q914" s="142"/>
      <c r="R914" s="142"/>
      <c r="S914" s="142"/>
      <c r="T914" s="142"/>
      <c r="U914" s="142"/>
      <c r="V914" s="142"/>
      <c r="W914" s="142"/>
      <c r="X914" s="142"/>
      <c r="Y914" s="142"/>
      <c r="Z914" s="142"/>
    </row>
    <row r="915" spans="1:26" ht="12.75" customHeight="1" x14ac:dyDescent="0.2">
      <c r="A915" s="142"/>
      <c r="B915" s="142"/>
      <c r="C915" s="142"/>
      <c r="D915" s="142"/>
      <c r="E915" s="142"/>
      <c r="F915" s="142"/>
      <c r="G915" s="142"/>
      <c r="H915" s="142"/>
      <c r="I915" s="142"/>
      <c r="J915" s="142"/>
      <c r="K915" s="142"/>
      <c r="L915" s="142"/>
      <c r="M915" s="142"/>
      <c r="N915" s="142"/>
      <c r="O915" s="142"/>
      <c r="P915" s="142"/>
      <c r="Q915" s="142"/>
      <c r="R915" s="142"/>
      <c r="S915" s="142"/>
      <c r="T915" s="142"/>
      <c r="U915" s="142"/>
      <c r="V915" s="142"/>
      <c r="W915" s="142"/>
      <c r="X915" s="142"/>
      <c r="Y915" s="142"/>
      <c r="Z915" s="142"/>
    </row>
    <row r="916" spans="1:26" ht="12.75" customHeight="1" x14ac:dyDescent="0.2">
      <c r="A916" s="142"/>
      <c r="B916" s="142"/>
      <c r="C916" s="142"/>
      <c r="D916" s="142"/>
      <c r="E916" s="142"/>
      <c r="F916" s="142"/>
      <c r="G916" s="142"/>
      <c r="H916" s="142"/>
      <c r="I916" s="142"/>
      <c r="J916" s="142"/>
      <c r="K916" s="142"/>
      <c r="L916" s="142"/>
      <c r="M916" s="142"/>
      <c r="N916" s="142"/>
      <c r="O916" s="142"/>
      <c r="P916" s="142"/>
      <c r="Q916" s="142"/>
      <c r="R916" s="142"/>
      <c r="S916" s="142"/>
      <c r="T916" s="142"/>
      <c r="U916" s="142"/>
      <c r="V916" s="142"/>
      <c r="W916" s="142"/>
      <c r="X916" s="142"/>
      <c r="Y916" s="142"/>
      <c r="Z916" s="142"/>
    </row>
    <row r="917" spans="1:26" ht="12.75" customHeight="1" x14ac:dyDescent="0.2">
      <c r="A917" s="142"/>
      <c r="B917" s="142"/>
      <c r="C917" s="142"/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2"/>
      <c r="O917" s="142"/>
      <c r="P917" s="142"/>
      <c r="Q917" s="142"/>
      <c r="R917" s="142"/>
      <c r="S917" s="142"/>
      <c r="T917" s="142"/>
      <c r="U917" s="142"/>
      <c r="V917" s="142"/>
      <c r="W917" s="142"/>
      <c r="X917" s="142"/>
      <c r="Y917" s="142"/>
      <c r="Z917" s="142"/>
    </row>
    <row r="918" spans="1:26" ht="12.75" customHeight="1" x14ac:dyDescent="0.2">
      <c r="A918" s="142"/>
      <c r="B918" s="142"/>
      <c r="C918" s="142"/>
      <c r="D918" s="142"/>
      <c r="E918" s="142"/>
      <c r="F918" s="142"/>
      <c r="G918" s="142"/>
      <c r="H918" s="142"/>
      <c r="I918" s="142"/>
      <c r="J918" s="142"/>
      <c r="K918" s="142"/>
      <c r="L918" s="142"/>
      <c r="M918" s="142"/>
      <c r="N918" s="142"/>
      <c r="O918" s="142"/>
      <c r="P918" s="142"/>
      <c r="Q918" s="142"/>
      <c r="R918" s="142"/>
      <c r="S918" s="142"/>
      <c r="T918" s="142"/>
      <c r="U918" s="142"/>
      <c r="V918" s="142"/>
      <c r="W918" s="142"/>
      <c r="X918" s="142"/>
      <c r="Y918" s="142"/>
      <c r="Z918" s="142"/>
    </row>
    <row r="919" spans="1:26" ht="12.75" customHeight="1" x14ac:dyDescent="0.2">
      <c r="A919" s="142"/>
      <c r="B919" s="142"/>
      <c r="C919" s="142"/>
      <c r="D919" s="142"/>
      <c r="E919" s="142"/>
      <c r="F919" s="142"/>
      <c r="G919" s="142"/>
      <c r="H919" s="142"/>
      <c r="I919" s="142"/>
      <c r="J919" s="142"/>
      <c r="K919" s="142"/>
      <c r="L919" s="142"/>
      <c r="M919" s="142"/>
      <c r="N919" s="142"/>
      <c r="O919" s="142"/>
      <c r="P919" s="142"/>
      <c r="Q919" s="142"/>
      <c r="R919" s="142"/>
      <c r="S919" s="142"/>
      <c r="T919" s="142"/>
      <c r="U919" s="142"/>
      <c r="V919" s="142"/>
      <c r="W919" s="142"/>
      <c r="X919" s="142"/>
      <c r="Y919" s="142"/>
      <c r="Z919" s="142"/>
    </row>
    <row r="920" spans="1:26" ht="12.75" customHeight="1" x14ac:dyDescent="0.2">
      <c r="A920" s="142"/>
      <c r="B920" s="142"/>
      <c r="C920" s="142"/>
      <c r="D920" s="142"/>
      <c r="E920" s="142"/>
      <c r="F920" s="142"/>
      <c r="G920" s="142"/>
      <c r="H920" s="142"/>
      <c r="I920" s="142"/>
      <c r="J920" s="142"/>
      <c r="K920" s="142"/>
      <c r="L920" s="142"/>
      <c r="M920" s="142"/>
      <c r="N920" s="142"/>
      <c r="O920" s="142"/>
      <c r="P920" s="142"/>
      <c r="Q920" s="142"/>
      <c r="R920" s="142"/>
      <c r="S920" s="142"/>
      <c r="T920" s="142"/>
      <c r="U920" s="142"/>
      <c r="V920" s="142"/>
      <c r="W920" s="142"/>
      <c r="X920" s="142"/>
      <c r="Y920" s="142"/>
      <c r="Z920" s="142"/>
    </row>
    <row r="921" spans="1:26" ht="12.75" customHeight="1" x14ac:dyDescent="0.2">
      <c r="A921" s="142"/>
      <c r="B921" s="142"/>
      <c r="C921" s="142"/>
      <c r="D921" s="142"/>
      <c r="E921" s="142"/>
      <c r="F921" s="142"/>
      <c r="G921" s="142"/>
      <c r="H921" s="142"/>
      <c r="I921" s="142"/>
      <c r="J921" s="142"/>
      <c r="K921" s="142"/>
      <c r="L921" s="142"/>
      <c r="M921" s="142"/>
      <c r="N921" s="142"/>
      <c r="O921" s="142"/>
      <c r="P921" s="142"/>
      <c r="Q921" s="142"/>
      <c r="R921" s="142"/>
      <c r="S921" s="142"/>
      <c r="T921" s="142"/>
      <c r="U921" s="142"/>
      <c r="V921" s="142"/>
      <c r="W921" s="142"/>
      <c r="X921" s="142"/>
      <c r="Y921" s="142"/>
      <c r="Z921" s="142"/>
    </row>
    <row r="922" spans="1:26" ht="12.75" customHeight="1" x14ac:dyDescent="0.2">
      <c r="A922" s="142"/>
      <c r="B922" s="142"/>
      <c r="C922" s="142"/>
      <c r="D922" s="142"/>
      <c r="E922" s="142"/>
      <c r="F922" s="142"/>
      <c r="G922" s="142"/>
      <c r="H922" s="142"/>
      <c r="I922" s="142"/>
      <c r="J922" s="142"/>
      <c r="K922" s="142"/>
      <c r="L922" s="142"/>
      <c r="M922" s="142"/>
      <c r="N922" s="142"/>
      <c r="O922" s="142"/>
      <c r="P922" s="142"/>
      <c r="Q922" s="142"/>
      <c r="R922" s="142"/>
      <c r="S922" s="142"/>
      <c r="T922" s="142"/>
      <c r="U922" s="142"/>
      <c r="V922" s="142"/>
      <c r="W922" s="142"/>
      <c r="X922" s="142"/>
      <c r="Y922" s="142"/>
      <c r="Z922" s="142"/>
    </row>
    <row r="923" spans="1:26" ht="12.75" customHeight="1" x14ac:dyDescent="0.2">
      <c r="A923" s="142"/>
      <c r="B923" s="142"/>
      <c r="C923" s="142"/>
      <c r="D923" s="142"/>
      <c r="E923" s="142"/>
      <c r="F923" s="142"/>
      <c r="G923" s="142"/>
      <c r="H923" s="142"/>
      <c r="I923" s="142"/>
      <c r="J923" s="142"/>
      <c r="K923" s="142"/>
      <c r="L923" s="142"/>
      <c r="M923" s="142"/>
      <c r="N923" s="142"/>
      <c r="O923" s="142"/>
      <c r="P923" s="142"/>
      <c r="Q923" s="142"/>
      <c r="R923" s="142"/>
      <c r="S923" s="142"/>
      <c r="T923" s="142"/>
      <c r="U923" s="142"/>
      <c r="V923" s="142"/>
      <c r="W923" s="142"/>
      <c r="X923" s="142"/>
      <c r="Y923" s="142"/>
      <c r="Z923" s="142"/>
    </row>
    <row r="924" spans="1:26" ht="12.75" customHeight="1" x14ac:dyDescent="0.2">
      <c r="A924" s="142"/>
      <c r="B924" s="142"/>
      <c r="C924" s="142"/>
      <c r="D924" s="142"/>
      <c r="E924" s="142"/>
      <c r="F924" s="142"/>
      <c r="G924" s="142"/>
      <c r="H924" s="142"/>
      <c r="I924" s="142"/>
      <c r="J924" s="142"/>
      <c r="K924" s="142"/>
      <c r="L924" s="142"/>
      <c r="M924" s="142"/>
      <c r="N924" s="142"/>
      <c r="O924" s="142"/>
      <c r="P924" s="142"/>
      <c r="Q924" s="142"/>
      <c r="R924" s="142"/>
      <c r="S924" s="142"/>
      <c r="T924" s="142"/>
      <c r="U924" s="142"/>
      <c r="V924" s="142"/>
      <c r="W924" s="142"/>
      <c r="X924" s="142"/>
      <c r="Y924" s="142"/>
      <c r="Z924" s="142"/>
    </row>
    <row r="925" spans="1:26" ht="12.75" customHeight="1" x14ac:dyDescent="0.2">
      <c r="A925" s="142"/>
      <c r="B925" s="142"/>
      <c r="C925" s="142"/>
      <c r="D925" s="142"/>
      <c r="E925" s="142"/>
      <c r="F925" s="142"/>
      <c r="G925" s="142"/>
      <c r="H925" s="142"/>
      <c r="I925" s="142"/>
      <c r="J925" s="142"/>
      <c r="K925" s="142"/>
      <c r="L925" s="142"/>
      <c r="M925" s="142"/>
      <c r="N925" s="142"/>
      <c r="O925" s="142"/>
      <c r="P925" s="142"/>
      <c r="Q925" s="142"/>
      <c r="R925" s="142"/>
      <c r="S925" s="142"/>
      <c r="T925" s="142"/>
      <c r="U925" s="142"/>
      <c r="V925" s="142"/>
      <c r="W925" s="142"/>
      <c r="X925" s="142"/>
      <c r="Y925" s="142"/>
      <c r="Z925" s="142"/>
    </row>
    <row r="926" spans="1:26" ht="12.75" customHeight="1" x14ac:dyDescent="0.2">
      <c r="A926" s="142"/>
      <c r="B926" s="142"/>
      <c r="C926" s="142"/>
      <c r="D926" s="142"/>
      <c r="E926" s="142"/>
      <c r="F926" s="142"/>
      <c r="G926" s="142"/>
      <c r="H926" s="142"/>
      <c r="I926" s="142"/>
      <c r="J926" s="142"/>
      <c r="K926" s="142"/>
      <c r="L926" s="142"/>
      <c r="M926" s="142"/>
      <c r="N926" s="142"/>
      <c r="O926" s="142"/>
      <c r="P926" s="142"/>
      <c r="Q926" s="142"/>
      <c r="R926" s="142"/>
      <c r="S926" s="142"/>
      <c r="T926" s="142"/>
      <c r="U926" s="142"/>
      <c r="V926" s="142"/>
      <c r="W926" s="142"/>
      <c r="X926" s="142"/>
      <c r="Y926" s="142"/>
      <c r="Z926" s="142"/>
    </row>
    <row r="927" spans="1:26" ht="12.75" customHeight="1" x14ac:dyDescent="0.2">
      <c r="A927" s="142"/>
      <c r="B927" s="142"/>
      <c r="C927" s="142"/>
      <c r="D927" s="142"/>
      <c r="E927" s="142"/>
      <c r="F927" s="142"/>
      <c r="G927" s="142"/>
      <c r="H927" s="142"/>
      <c r="I927" s="142"/>
      <c r="J927" s="142"/>
      <c r="K927" s="142"/>
      <c r="L927" s="142"/>
      <c r="M927" s="142"/>
      <c r="N927" s="142"/>
      <c r="O927" s="142"/>
      <c r="P927" s="142"/>
      <c r="Q927" s="142"/>
      <c r="R927" s="142"/>
      <c r="S927" s="142"/>
      <c r="T927" s="142"/>
      <c r="U927" s="142"/>
      <c r="V927" s="142"/>
      <c r="W927" s="142"/>
      <c r="X927" s="142"/>
      <c r="Y927" s="142"/>
      <c r="Z927" s="142"/>
    </row>
    <row r="928" spans="1:26" ht="12.75" customHeight="1" x14ac:dyDescent="0.2">
      <c r="A928" s="142"/>
      <c r="B928" s="142"/>
      <c r="C928" s="142"/>
      <c r="D928" s="142"/>
      <c r="E928" s="142"/>
      <c r="F928" s="142"/>
      <c r="G928" s="142"/>
      <c r="H928" s="142"/>
      <c r="I928" s="142"/>
      <c r="J928" s="142"/>
      <c r="K928" s="142"/>
      <c r="L928" s="142"/>
      <c r="M928" s="142"/>
      <c r="N928" s="142"/>
      <c r="O928" s="142"/>
      <c r="P928" s="142"/>
      <c r="Q928" s="142"/>
      <c r="R928" s="142"/>
      <c r="S928" s="142"/>
      <c r="T928" s="142"/>
      <c r="U928" s="142"/>
      <c r="V928" s="142"/>
      <c r="W928" s="142"/>
      <c r="X928" s="142"/>
      <c r="Y928" s="142"/>
      <c r="Z928" s="142"/>
    </row>
    <row r="929" spans="1:26" ht="12.75" customHeight="1" x14ac:dyDescent="0.2">
      <c r="A929" s="142"/>
      <c r="B929" s="142"/>
      <c r="C929" s="142"/>
      <c r="D929" s="142"/>
      <c r="E929" s="142"/>
      <c r="F929" s="142"/>
      <c r="G929" s="142"/>
      <c r="H929" s="142"/>
      <c r="I929" s="142"/>
      <c r="J929" s="142"/>
      <c r="K929" s="142"/>
      <c r="L929" s="142"/>
      <c r="M929" s="142"/>
      <c r="N929" s="142"/>
      <c r="O929" s="142"/>
      <c r="P929" s="142"/>
      <c r="Q929" s="142"/>
      <c r="R929" s="142"/>
      <c r="S929" s="142"/>
      <c r="T929" s="142"/>
      <c r="U929" s="142"/>
      <c r="V929" s="142"/>
      <c r="W929" s="142"/>
      <c r="X929" s="142"/>
      <c r="Y929" s="142"/>
      <c r="Z929" s="142"/>
    </row>
    <row r="930" spans="1:26" ht="12.75" customHeight="1" x14ac:dyDescent="0.2">
      <c r="A930" s="142"/>
      <c r="B930" s="142"/>
      <c r="C930" s="142"/>
      <c r="D930" s="142"/>
      <c r="E930" s="142"/>
      <c r="F930" s="142"/>
      <c r="G930" s="142"/>
      <c r="H930" s="142"/>
      <c r="I930" s="142"/>
      <c r="J930" s="142"/>
      <c r="K930" s="142"/>
      <c r="L930" s="142"/>
      <c r="M930" s="142"/>
      <c r="N930" s="142"/>
      <c r="O930" s="142"/>
      <c r="P930" s="142"/>
      <c r="Q930" s="142"/>
      <c r="R930" s="142"/>
      <c r="S930" s="142"/>
      <c r="T930" s="142"/>
      <c r="U930" s="142"/>
      <c r="V930" s="142"/>
      <c r="W930" s="142"/>
      <c r="X930" s="142"/>
      <c r="Y930" s="142"/>
      <c r="Z930" s="142"/>
    </row>
    <row r="931" spans="1:26" ht="12.75" customHeight="1" x14ac:dyDescent="0.2">
      <c r="A931" s="142"/>
      <c r="B931" s="142"/>
      <c r="C931" s="142"/>
      <c r="D931" s="142"/>
      <c r="E931" s="142"/>
      <c r="F931" s="142"/>
      <c r="G931" s="142"/>
      <c r="H931" s="142"/>
      <c r="I931" s="142"/>
      <c r="J931" s="142"/>
      <c r="K931" s="142"/>
      <c r="L931" s="142"/>
      <c r="M931" s="142"/>
      <c r="N931" s="142"/>
      <c r="O931" s="142"/>
      <c r="P931" s="142"/>
      <c r="Q931" s="142"/>
      <c r="R931" s="142"/>
      <c r="S931" s="142"/>
      <c r="T931" s="142"/>
      <c r="U931" s="142"/>
      <c r="V931" s="142"/>
      <c r="W931" s="142"/>
      <c r="X931" s="142"/>
      <c r="Y931" s="142"/>
      <c r="Z931" s="142"/>
    </row>
    <row r="932" spans="1:26" ht="12.75" customHeight="1" x14ac:dyDescent="0.2">
      <c r="A932" s="142"/>
      <c r="B932" s="142"/>
      <c r="C932" s="142"/>
      <c r="D932" s="142"/>
      <c r="E932" s="142"/>
      <c r="F932" s="142"/>
      <c r="G932" s="142"/>
      <c r="H932" s="142"/>
      <c r="I932" s="142"/>
      <c r="J932" s="142"/>
      <c r="K932" s="142"/>
      <c r="L932" s="142"/>
      <c r="M932" s="142"/>
      <c r="N932" s="142"/>
      <c r="O932" s="142"/>
      <c r="P932" s="142"/>
      <c r="Q932" s="142"/>
      <c r="R932" s="142"/>
      <c r="S932" s="142"/>
      <c r="T932" s="142"/>
      <c r="U932" s="142"/>
      <c r="V932" s="142"/>
      <c r="W932" s="142"/>
      <c r="X932" s="142"/>
      <c r="Y932" s="142"/>
      <c r="Z932" s="142"/>
    </row>
    <row r="933" spans="1:26" ht="12.75" customHeight="1" x14ac:dyDescent="0.2">
      <c r="A933" s="142"/>
      <c r="B933" s="142"/>
      <c r="C933" s="142"/>
      <c r="D933" s="142"/>
      <c r="E933" s="142"/>
      <c r="F933" s="142"/>
      <c r="G933" s="142"/>
      <c r="H933" s="142"/>
      <c r="I933" s="142"/>
      <c r="J933" s="142"/>
      <c r="K933" s="142"/>
      <c r="L933" s="142"/>
      <c r="M933" s="142"/>
      <c r="N933" s="142"/>
      <c r="O933" s="142"/>
      <c r="P933" s="142"/>
      <c r="Q933" s="142"/>
      <c r="R933" s="142"/>
      <c r="S933" s="142"/>
      <c r="T933" s="142"/>
      <c r="U933" s="142"/>
      <c r="V933" s="142"/>
      <c r="W933" s="142"/>
      <c r="X933" s="142"/>
      <c r="Y933" s="142"/>
      <c r="Z933" s="142"/>
    </row>
    <row r="934" spans="1:26" ht="12.75" customHeight="1" x14ac:dyDescent="0.2">
      <c r="A934" s="142"/>
      <c r="B934" s="142"/>
      <c r="C934" s="142"/>
      <c r="D934" s="142"/>
      <c r="E934" s="142"/>
      <c r="F934" s="142"/>
      <c r="G934" s="142"/>
      <c r="H934" s="142"/>
      <c r="I934" s="142"/>
      <c r="J934" s="142"/>
      <c r="K934" s="142"/>
      <c r="L934" s="142"/>
      <c r="M934" s="142"/>
      <c r="N934" s="142"/>
      <c r="O934" s="142"/>
      <c r="P934" s="142"/>
      <c r="Q934" s="142"/>
      <c r="R934" s="142"/>
      <c r="S934" s="142"/>
      <c r="T934" s="142"/>
      <c r="U934" s="142"/>
      <c r="V934" s="142"/>
      <c r="W934" s="142"/>
      <c r="X934" s="142"/>
      <c r="Y934" s="142"/>
      <c r="Z934" s="142"/>
    </row>
    <row r="935" spans="1:26" ht="12.75" customHeight="1" x14ac:dyDescent="0.2">
      <c r="A935" s="142"/>
      <c r="B935" s="142"/>
      <c r="C935" s="142"/>
      <c r="D935" s="142"/>
      <c r="E935" s="142"/>
      <c r="F935" s="142"/>
      <c r="G935" s="142"/>
      <c r="H935" s="142"/>
      <c r="I935" s="142"/>
      <c r="J935" s="142"/>
      <c r="K935" s="142"/>
      <c r="L935" s="142"/>
      <c r="M935" s="142"/>
      <c r="N935" s="142"/>
      <c r="O935" s="142"/>
      <c r="P935" s="142"/>
      <c r="Q935" s="142"/>
      <c r="R935" s="142"/>
      <c r="S935" s="142"/>
      <c r="T935" s="142"/>
      <c r="U935" s="142"/>
      <c r="V935" s="142"/>
      <c r="W935" s="142"/>
      <c r="X935" s="142"/>
      <c r="Y935" s="142"/>
      <c r="Z935" s="142"/>
    </row>
    <row r="936" spans="1:26" ht="12.75" customHeight="1" x14ac:dyDescent="0.2">
      <c r="A936" s="142"/>
      <c r="B936" s="142"/>
      <c r="C936" s="142"/>
      <c r="D936" s="142"/>
      <c r="E936" s="142"/>
      <c r="F936" s="142"/>
      <c r="G936" s="142"/>
      <c r="H936" s="142"/>
      <c r="I936" s="142"/>
      <c r="J936" s="142"/>
      <c r="K936" s="142"/>
      <c r="L936" s="142"/>
      <c r="M936" s="142"/>
      <c r="N936" s="142"/>
      <c r="O936" s="142"/>
      <c r="P936" s="142"/>
      <c r="Q936" s="142"/>
      <c r="R936" s="142"/>
      <c r="S936" s="142"/>
      <c r="T936" s="142"/>
      <c r="U936" s="142"/>
      <c r="V936" s="142"/>
      <c r="W936" s="142"/>
      <c r="X936" s="142"/>
      <c r="Y936" s="142"/>
      <c r="Z936" s="142"/>
    </row>
    <row r="937" spans="1:26" ht="12.75" customHeight="1" x14ac:dyDescent="0.2">
      <c r="A937" s="142"/>
      <c r="B937" s="142"/>
      <c r="C937" s="142"/>
      <c r="D937" s="142"/>
      <c r="E937" s="142"/>
      <c r="F937" s="142"/>
      <c r="G937" s="142"/>
      <c r="H937" s="142"/>
      <c r="I937" s="142"/>
      <c r="J937" s="142"/>
      <c r="K937" s="142"/>
      <c r="L937" s="142"/>
      <c r="M937" s="142"/>
      <c r="N937" s="142"/>
      <c r="O937" s="142"/>
      <c r="P937" s="142"/>
      <c r="Q937" s="142"/>
      <c r="R937" s="142"/>
      <c r="S937" s="142"/>
      <c r="T937" s="142"/>
      <c r="U937" s="142"/>
      <c r="V937" s="142"/>
      <c r="W937" s="142"/>
      <c r="X937" s="142"/>
      <c r="Y937" s="142"/>
      <c r="Z937" s="142"/>
    </row>
    <row r="938" spans="1:26" ht="12.75" customHeight="1" x14ac:dyDescent="0.2">
      <c r="A938" s="142"/>
      <c r="B938" s="142"/>
      <c r="C938" s="142"/>
      <c r="D938" s="142"/>
      <c r="E938" s="142"/>
      <c r="F938" s="142"/>
      <c r="G938" s="142"/>
      <c r="H938" s="142"/>
      <c r="I938" s="142"/>
      <c r="J938" s="142"/>
      <c r="K938" s="142"/>
      <c r="L938" s="142"/>
      <c r="M938" s="142"/>
      <c r="N938" s="142"/>
      <c r="O938" s="142"/>
      <c r="P938" s="142"/>
      <c r="Q938" s="142"/>
      <c r="R938" s="142"/>
      <c r="S938" s="142"/>
      <c r="T938" s="142"/>
      <c r="U938" s="142"/>
      <c r="V938" s="142"/>
      <c r="W938" s="142"/>
      <c r="X938" s="142"/>
      <c r="Y938" s="142"/>
      <c r="Z938" s="142"/>
    </row>
    <row r="939" spans="1:26" ht="12.75" customHeight="1" x14ac:dyDescent="0.2">
      <c r="A939" s="142"/>
      <c r="B939" s="142"/>
      <c r="C939" s="142"/>
      <c r="D939" s="142"/>
      <c r="E939" s="142"/>
      <c r="F939" s="142"/>
      <c r="G939" s="142"/>
      <c r="H939" s="142"/>
      <c r="I939" s="142"/>
      <c r="J939" s="142"/>
      <c r="K939" s="142"/>
      <c r="L939" s="142"/>
      <c r="M939" s="142"/>
      <c r="N939" s="142"/>
      <c r="O939" s="142"/>
      <c r="P939" s="142"/>
      <c r="Q939" s="142"/>
      <c r="R939" s="142"/>
      <c r="S939" s="142"/>
      <c r="T939" s="142"/>
      <c r="U939" s="142"/>
      <c r="V939" s="142"/>
      <c r="W939" s="142"/>
      <c r="X939" s="142"/>
      <c r="Y939" s="142"/>
      <c r="Z939" s="142"/>
    </row>
    <row r="940" spans="1:26" ht="12.75" customHeight="1" x14ac:dyDescent="0.2">
      <c r="A940" s="142"/>
      <c r="B940" s="142"/>
      <c r="C940" s="142"/>
      <c r="D940" s="142"/>
      <c r="E940" s="142"/>
      <c r="F940" s="142"/>
      <c r="G940" s="142"/>
      <c r="H940" s="142"/>
      <c r="I940" s="142"/>
      <c r="J940" s="142"/>
      <c r="K940" s="142"/>
      <c r="L940" s="142"/>
      <c r="M940" s="142"/>
      <c r="N940" s="142"/>
      <c r="O940" s="142"/>
      <c r="P940" s="142"/>
      <c r="Q940" s="142"/>
      <c r="R940" s="142"/>
      <c r="S940" s="142"/>
      <c r="T940" s="142"/>
      <c r="U940" s="142"/>
      <c r="V940" s="142"/>
      <c r="W940" s="142"/>
      <c r="X940" s="142"/>
      <c r="Y940" s="142"/>
      <c r="Z940" s="142"/>
    </row>
    <row r="941" spans="1:26" ht="12.75" customHeight="1" x14ac:dyDescent="0.2">
      <c r="A941" s="142"/>
      <c r="B941" s="142"/>
      <c r="C941" s="142"/>
      <c r="D941" s="142"/>
      <c r="E941" s="142"/>
      <c r="F941" s="142"/>
      <c r="G941" s="142"/>
      <c r="H941" s="142"/>
      <c r="I941" s="142"/>
      <c r="J941" s="142"/>
      <c r="K941" s="142"/>
      <c r="L941" s="142"/>
      <c r="M941" s="142"/>
      <c r="N941" s="142"/>
      <c r="O941" s="142"/>
      <c r="P941" s="142"/>
      <c r="Q941" s="142"/>
      <c r="R941" s="142"/>
      <c r="S941" s="142"/>
      <c r="T941" s="142"/>
      <c r="U941" s="142"/>
      <c r="V941" s="142"/>
      <c r="W941" s="142"/>
      <c r="X941" s="142"/>
      <c r="Y941" s="142"/>
      <c r="Z941" s="142"/>
    </row>
    <row r="942" spans="1:26" ht="12.75" customHeight="1" x14ac:dyDescent="0.2">
      <c r="A942" s="142"/>
      <c r="B942" s="142"/>
      <c r="C942" s="142"/>
      <c r="D942" s="142"/>
      <c r="E942" s="142"/>
      <c r="F942" s="142"/>
      <c r="G942" s="142"/>
      <c r="H942" s="142"/>
      <c r="I942" s="142"/>
      <c r="J942" s="142"/>
      <c r="K942" s="142"/>
      <c r="L942" s="142"/>
      <c r="M942" s="142"/>
      <c r="N942" s="142"/>
      <c r="O942" s="142"/>
      <c r="P942" s="142"/>
      <c r="Q942" s="142"/>
      <c r="R942" s="142"/>
      <c r="S942" s="142"/>
      <c r="T942" s="142"/>
      <c r="U942" s="142"/>
      <c r="V942" s="142"/>
      <c r="W942" s="142"/>
      <c r="X942" s="142"/>
      <c r="Y942" s="142"/>
      <c r="Z942" s="142"/>
    </row>
    <row r="943" spans="1:26" ht="12.75" customHeight="1" x14ac:dyDescent="0.2">
      <c r="A943" s="142"/>
      <c r="B943" s="142"/>
      <c r="C943" s="142"/>
      <c r="D943" s="142"/>
      <c r="E943" s="142"/>
      <c r="F943" s="142"/>
      <c r="G943" s="142"/>
      <c r="H943" s="142"/>
      <c r="I943" s="142"/>
      <c r="J943" s="142"/>
      <c r="K943" s="142"/>
      <c r="L943" s="142"/>
      <c r="M943" s="142"/>
      <c r="N943" s="142"/>
      <c r="O943" s="142"/>
      <c r="P943" s="142"/>
      <c r="Q943" s="142"/>
      <c r="R943" s="142"/>
      <c r="S943" s="142"/>
      <c r="T943" s="142"/>
      <c r="U943" s="142"/>
      <c r="V943" s="142"/>
      <c r="W943" s="142"/>
      <c r="X943" s="142"/>
      <c r="Y943" s="142"/>
      <c r="Z943" s="142"/>
    </row>
    <row r="944" spans="1:26" ht="12.75" customHeight="1" x14ac:dyDescent="0.2">
      <c r="A944" s="142"/>
      <c r="B944" s="142"/>
      <c r="C944" s="142"/>
      <c r="D944" s="142"/>
      <c r="E944" s="142"/>
      <c r="F944" s="142"/>
      <c r="G944" s="142"/>
      <c r="H944" s="142"/>
      <c r="I944" s="142"/>
      <c r="J944" s="142"/>
      <c r="K944" s="142"/>
      <c r="L944" s="142"/>
      <c r="M944" s="142"/>
      <c r="N944" s="142"/>
      <c r="O944" s="142"/>
      <c r="P944" s="142"/>
      <c r="Q944" s="142"/>
      <c r="R944" s="142"/>
      <c r="S944" s="142"/>
      <c r="T944" s="142"/>
      <c r="U944" s="142"/>
      <c r="V944" s="142"/>
      <c r="W944" s="142"/>
      <c r="X944" s="142"/>
      <c r="Y944" s="142"/>
      <c r="Z944" s="142"/>
    </row>
    <row r="945" spans="1:26" ht="12.75" customHeight="1" x14ac:dyDescent="0.2">
      <c r="A945" s="142"/>
      <c r="B945" s="142"/>
      <c r="C945" s="142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2"/>
      <c r="O945" s="142"/>
      <c r="P945" s="142"/>
      <c r="Q945" s="142"/>
      <c r="R945" s="142"/>
      <c r="S945" s="142"/>
      <c r="T945" s="142"/>
      <c r="U945" s="142"/>
      <c r="V945" s="142"/>
      <c r="W945" s="142"/>
      <c r="X945" s="142"/>
      <c r="Y945" s="142"/>
      <c r="Z945" s="142"/>
    </row>
    <row r="946" spans="1:26" ht="12.75" customHeight="1" x14ac:dyDescent="0.2">
      <c r="A946" s="142"/>
      <c r="B946" s="142"/>
      <c r="C946" s="142"/>
      <c r="D946" s="142"/>
      <c r="E946" s="142"/>
      <c r="F946" s="142"/>
      <c r="G946" s="142"/>
      <c r="H946" s="142"/>
      <c r="I946" s="142"/>
      <c r="J946" s="142"/>
      <c r="K946" s="142"/>
      <c r="L946" s="142"/>
      <c r="M946" s="142"/>
      <c r="N946" s="142"/>
      <c r="O946" s="142"/>
      <c r="P946" s="142"/>
      <c r="Q946" s="142"/>
      <c r="R946" s="142"/>
      <c r="S946" s="142"/>
      <c r="T946" s="142"/>
      <c r="U946" s="142"/>
      <c r="V946" s="142"/>
      <c r="W946" s="142"/>
      <c r="X946" s="142"/>
      <c r="Y946" s="142"/>
      <c r="Z946" s="142"/>
    </row>
    <row r="947" spans="1:26" ht="12.75" customHeight="1" x14ac:dyDescent="0.2">
      <c r="A947" s="142"/>
      <c r="B947" s="142"/>
      <c r="C947" s="142"/>
      <c r="D947" s="142"/>
      <c r="E947" s="142"/>
      <c r="F947" s="142"/>
      <c r="G947" s="142"/>
      <c r="H947" s="142"/>
      <c r="I947" s="142"/>
      <c r="J947" s="142"/>
      <c r="K947" s="142"/>
      <c r="L947" s="142"/>
      <c r="M947" s="142"/>
      <c r="N947" s="142"/>
      <c r="O947" s="142"/>
      <c r="P947" s="142"/>
      <c r="Q947" s="142"/>
      <c r="R947" s="142"/>
      <c r="S947" s="142"/>
      <c r="T947" s="142"/>
      <c r="U947" s="142"/>
      <c r="V947" s="142"/>
      <c r="W947" s="142"/>
      <c r="X947" s="142"/>
      <c r="Y947" s="142"/>
      <c r="Z947" s="142"/>
    </row>
    <row r="948" spans="1:26" ht="12.75" customHeight="1" x14ac:dyDescent="0.2">
      <c r="A948" s="142"/>
      <c r="B948" s="142"/>
      <c r="C948" s="142"/>
      <c r="D948" s="142"/>
      <c r="E948" s="142"/>
      <c r="F948" s="142"/>
      <c r="G948" s="142"/>
      <c r="H948" s="142"/>
      <c r="I948" s="142"/>
      <c r="J948" s="142"/>
      <c r="K948" s="142"/>
      <c r="L948" s="142"/>
      <c r="M948" s="142"/>
      <c r="N948" s="142"/>
      <c r="O948" s="142"/>
      <c r="P948" s="142"/>
      <c r="Q948" s="142"/>
      <c r="R948" s="142"/>
      <c r="S948" s="142"/>
      <c r="T948" s="142"/>
      <c r="U948" s="142"/>
      <c r="V948" s="142"/>
      <c r="W948" s="142"/>
      <c r="X948" s="142"/>
      <c r="Y948" s="142"/>
      <c r="Z948" s="142"/>
    </row>
    <row r="949" spans="1:26" ht="12.75" customHeight="1" x14ac:dyDescent="0.2">
      <c r="A949" s="142"/>
      <c r="B949" s="142"/>
      <c r="C949" s="142"/>
      <c r="D949" s="142"/>
      <c r="E949" s="142"/>
      <c r="F949" s="142"/>
      <c r="G949" s="142"/>
      <c r="H949" s="142"/>
      <c r="I949" s="142"/>
      <c r="J949" s="142"/>
      <c r="K949" s="142"/>
      <c r="L949" s="142"/>
      <c r="M949" s="142"/>
      <c r="N949" s="142"/>
      <c r="O949" s="142"/>
      <c r="P949" s="142"/>
      <c r="Q949" s="142"/>
      <c r="R949" s="142"/>
      <c r="S949" s="142"/>
      <c r="T949" s="142"/>
      <c r="U949" s="142"/>
      <c r="V949" s="142"/>
      <c r="W949" s="142"/>
      <c r="X949" s="142"/>
      <c r="Y949" s="142"/>
      <c r="Z949" s="142"/>
    </row>
    <row r="950" spans="1:26" ht="12.75" customHeight="1" x14ac:dyDescent="0.2">
      <c r="A950" s="142"/>
      <c r="B950" s="142"/>
      <c r="C950" s="142"/>
      <c r="D950" s="142"/>
      <c r="E950" s="142"/>
      <c r="F950" s="142"/>
      <c r="G950" s="142"/>
      <c r="H950" s="142"/>
      <c r="I950" s="142"/>
      <c r="J950" s="142"/>
      <c r="K950" s="142"/>
      <c r="L950" s="142"/>
      <c r="M950" s="142"/>
      <c r="N950" s="142"/>
      <c r="O950" s="142"/>
      <c r="P950" s="142"/>
      <c r="Q950" s="142"/>
      <c r="R950" s="142"/>
      <c r="S950" s="142"/>
      <c r="T950" s="142"/>
      <c r="U950" s="142"/>
      <c r="V950" s="142"/>
      <c r="W950" s="142"/>
      <c r="X950" s="142"/>
      <c r="Y950" s="142"/>
      <c r="Z950" s="142"/>
    </row>
    <row r="951" spans="1:26" ht="12.75" customHeight="1" x14ac:dyDescent="0.2">
      <c r="A951" s="142"/>
      <c r="B951" s="142"/>
      <c r="C951" s="142"/>
      <c r="D951" s="142"/>
      <c r="E951" s="142"/>
      <c r="F951" s="142"/>
      <c r="G951" s="142"/>
      <c r="H951" s="142"/>
      <c r="I951" s="142"/>
      <c r="J951" s="142"/>
      <c r="K951" s="142"/>
      <c r="L951" s="142"/>
      <c r="M951" s="142"/>
      <c r="N951" s="142"/>
      <c r="O951" s="142"/>
      <c r="P951" s="142"/>
      <c r="Q951" s="142"/>
      <c r="R951" s="142"/>
      <c r="S951" s="142"/>
      <c r="T951" s="142"/>
      <c r="U951" s="142"/>
      <c r="V951" s="142"/>
      <c r="W951" s="142"/>
      <c r="X951" s="142"/>
      <c r="Y951" s="142"/>
      <c r="Z951" s="142"/>
    </row>
    <row r="952" spans="1:26" ht="12.75" customHeight="1" x14ac:dyDescent="0.2">
      <c r="A952" s="142"/>
      <c r="B952" s="142"/>
      <c r="C952" s="142"/>
      <c r="D952" s="142"/>
      <c r="E952" s="142"/>
      <c r="F952" s="142"/>
      <c r="G952" s="142"/>
      <c r="H952" s="142"/>
      <c r="I952" s="142"/>
      <c r="J952" s="142"/>
      <c r="K952" s="142"/>
      <c r="L952" s="142"/>
      <c r="M952" s="142"/>
      <c r="N952" s="142"/>
      <c r="O952" s="142"/>
      <c r="P952" s="142"/>
      <c r="Q952" s="142"/>
      <c r="R952" s="142"/>
      <c r="S952" s="142"/>
      <c r="T952" s="142"/>
      <c r="U952" s="142"/>
      <c r="V952" s="142"/>
      <c r="W952" s="142"/>
      <c r="X952" s="142"/>
      <c r="Y952" s="142"/>
      <c r="Z952" s="142"/>
    </row>
    <row r="953" spans="1:26" ht="12.75" customHeight="1" x14ac:dyDescent="0.2">
      <c r="A953" s="142"/>
      <c r="B953" s="142"/>
      <c r="C953" s="142"/>
      <c r="D953" s="142"/>
      <c r="E953" s="142"/>
      <c r="F953" s="142"/>
      <c r="G953" s="142"/>
      <c r="H953" s="142"/>
      <c r="I953" s="142"/>
      <c r="J953" s="142"/>
      <c r="K953" s="142"/>
      <c r="L953" s="142"/>
      <c r="M953" s="142"/>
      <c r="N953" s="142"/>
      <c r="O953" s="142"/>
      <c r="P953" s="142"/>
      <c r="Q953" s="142"/>
      <c r="R953" s="142"/>
      <c r="S953" s="142"/>
      <c r="T953" s="142"/>
      <c r="U953" s="142"/>
      <c r="V953" s="142"/>
      <c r="W953" s="142"/>
      <c r="X953" s="142"/>
      <c r="Y953" s="142"/>
      <c r="Z953" s="142"/>
    </row>
    <row r="954" spans="1:26" ht="12.75" customHeight="1" x14ac:dyDescent="0.2">
      <c r="A954" s="142"/>
      <c r="B954" s="142"/>
      <c r="C954" s="142"/>
      <c r="D954" s="142"/>
      <c r="E954" s="142"/>
      <c r="F954" s="142"/>
      <c r="G954" s="142"/>
      <c r="H954" s="142"/>
      <c r="I954" s="142"/>
      <c r="J954" s="142"/>
      <c r="K954" s="142"/>
      <c r="L954" s="142"/>
      <c r="M954" s="142"/>
      <c r="N954" s="142"/>
      <c r="O954" s="142"/>
      <c r="P954" s="142"/>
      <c r="Q954" s="142"/>
      <c r="R954" s="142"/>
      <c r="S954" s="142"/>
      <c r="T954" s="142"/>
      <c r="U954" s="142"/>
      <c r="V954" s="142"/>
      <c r="W954" s="142"/>
      <c r="X954" s="142"/>
      <c r="Y954" s="142"/>
      <c r="Z954" s="142"/>
    </row>
    <row r="955" spans="1:26" ht="12.75" customHeight="1" x14ac:dyDescent="0.2">
      <c r="A955" s="142"/>
      <c r="B955" s="142"/>
      <c r="C955" s="142"/>
      <c r="D955" s="142"/>
      <c r="E955" s="142"/>
      <c r="F955" s="142"/>
      <c r="G955" s="142"/>
      <c r="H955" s="142"/>
      <c r="I955" s="142"/>
      <c r="J955" s="142"/>
      <c r="K955" s="142"/>
      <c r="L955" s="142"/>
      <c r="M955" s="142"/>
      <c r="N955" s="142"/>
      <c r="O955" s="142"/>
      <c r="P955" s="142"/>
      <c r="Q955" s="142"/>
      <c r="R955" s="142"/>
      <c r="S955" s="142"/>
      <c r="T955" s="142"/>
      <c r="U955" s="142"/>
      <c r="V955" s="142"/>
      <c r="W955" s="142"/>
      <c r="X955" s="142"/>
      <c r="Y955" s="142"/>
      <c r="Z955" s="142"/>
    </row>
    <row r="956" spans="1:26" ht="12.75" customHeight="1" x14ac:dyDescent="0.2">
      <c r="A956" s="142"/>
      <c r="B956" s="142"/>
      <c r="C956" s="142"/>
      <c r="D956" s="142"/>
      <c r="E956" s="142"/>
      <c r="F956" s="142"/>
      <c r="G956" s="142"/>
      <c r="H956" s="142"/>
      <c r="I956" s="142"/>
      <c r="J956" s="142"/>
      <c r="K956" s="142"/>
      <c r="L956" s="142"/>
      <c r="M956" s="142"/>
      <c r="N956" s="142"/>
      <c r="O956" s="142"/>
      <c r="P956" s="142"/>
      <c r="Q956" s="142"/>
      <c r="R956" s="142"/>
      <c r="S956" s="142"/>
      <c r="T956" s="142"/>
      <c r="U956" s="142"/>
      <c r="V956" s="142"/>
      <c r="W956" s="142"/>
      <c r="X956" s="142"/>
      <c r="Y956" s="142"/>
      <c r="Z956" s="142"/>
    </row>
    <row r="957" spans="1:26" ht="12.75" customHeight="1" x14ac:dyDescent="0.2">
      <c r="A957" s="142"/>
      <c r="B957" s="142"/>
      <c r="C957" s="142"/>
      <c r="D957" s="142"/>
      <c r="E957" s="142"/>
      <c r="F957" s="142"/>
      <c r="G957" s="142"/>
      <c r="H957" s="142"/>
      <c r="I957" s="142"/>
      <c r="J957" s="142"/>
      <c r="K957" s="142"/>
      <c r="L957" s="142"/>
      <c r="M957" s="142"/>
      <c r="N957" s="142"/>
      <c r="O957" s="142"/>
      <c r="P957" s="142"/>
      <c r="Q957" s="142"/>
      <c r="R957" s="142"/>
      <c r="S957" s="142"/>
      <c r="T957" s="142"/>
      <c r="U957" s="142"/>
      <c r="V957" s="142"/>
      <c r="W957" s="142"/>
      <c r="X957" s="142"/>
      <c r="Y957" s="142"/>
      <c r="Z957" s="142"/>
    </row>
    <row r="958" spans="1:26" ht="12.75" customHeight="1" x14ac:dyDescent="0.2">
      <c r="A958" s="142"/>
      <c r="B958" s="142"/>
      <c r="C958" s="142"/>
      <c r="D958" s="142"/>
      <c r="E958" s="142"/>
      <c r="F958" s="142"/>
      <c r="G958" s="142"/>
      <c r="H958" s="142"/>
      <c r="I958" s="142"/>
      <c r="J958" s="142"/>
      <c r="K958" s="142"/>
      <c r="L958" s="142"/>
      <c r="M958" s="142"/>
      <c r="N958" s="142"/>
      <c r="O958" s="142"/>
      <c r="P958" s="142"/>
      <c r="Q958" s="142"/>
      <c r="R958" s="142"/>
      <c r="S958" s="142"/>
      <c r="T958" s="142"/>
      <c r="U958" s="142"/>
      <c r="V958" s="142"/>
      <c r="W958" s="142"/>
      <c r="X958" s="142"/>
      <c r="Y958" s="142"/>
      <c r="Z958" s="142"/>
    </row>
    <row r="959" spans="1:26" ht="12.75" customHeight="1" x14ac:dyDescent="0.2">
      <c r="A959" s="142"/>
      <c r="B959" s="142"/>
      <c r="C959" s="142"/>
      <c r="D959" s="142"/>
      <c r="E959" s="142"/>
      <c r="F959" s="142"/>
      <c r="G959" s="142"/>
      <c r="H959" s="142"/>
      <c r="I959" s="142"/>
      <c r="J959" s="142"/>
      <c r="K959" s="142"/>
      <c r="L959" s="142"/>
      <c r="M959" s="142"/>
      <c r="N959" s="142"/>
      <c r="O959" s="142"/>
      <c r="P959" s="142"/>
      <c r="Q959" s="142"/>
      <c r="R959" s="142"/>
      <c r="S959" s="142"/>
      <c r="T959" s="142"/>
      <c r="U959" s="142"/>
      <c r="V959" s="142"/>
      <c r="W959" s="142"/>
      <c r="X959" s="142"/>
      <c r="Y959" s="142"/>
      <c r="Z959" s="142"/>
    </row>
    <row r="960" spans="1:26" ht="12.75" customHeight="1" x14ac:dyDescent="0.2">
      <c r="A960" s="142"/>
      <c r="B960" s="142"/>
      <c r="C960" s="142"/>
      <c r="D960" s="142"/>
      <c r="E960" s="142"/>
      <c r="F960" s="142"/>
      <c r="G960" s="142"/>
      <c r="H960" s="142"/>
      <c r="I960" s="142"/>
      <c r="J960" s="142"/>
      <c r="K960" s="142"/>
      <c r="L960" s="142"/>
      <c r="M960" s="142"/>
      <c r="N960" s="142"/>
      <c r="O960" s="142"/>
      <c r="P960" s="142"/>
      <c r="Q960" s="142"/>
      <c r="R960" s="142"/>
      <c r="S960" s="142"/>
      <c r="T960" s="142"/>
      <c r="U960" s="142"/>
      <c r="V960" s="142"/>
      <c r="W960" s="142"/>
      <c r="X960" s="142"/>
      <c r="Y960" s="142"/>
      <c r="Z960" s="142"/>
    </row>
    <row r="961" spans="1:26" ht="12.75" customHeight="1" x14ac:dyDescent="0.2">
      <c r="A961" s="142"/>
      <c r="B961" s="142"/>
      <c r="C961" s="142"/>
      <c r="D961" s="142"/>
      <c r="E961" s="142"/>
      <c r="F961" s="142"/>
      <c r="G961" s="142"/>
      <c r="H961" s="142"/>
      <c r="I961" s="142"/>
      <c r="J961" s="142"/>
      <c r="K961" s="142"/>
      <c r="L961" s="142"/>
      <c r="M961" s="142"/>
      <c r="N961" s="142"/>
      <c r="O961" s="142"/>
      <c r="P961" s="142"/>
      <c r="Q961" s="142"/>
      <c r="R961" s="142"/>
      <c r="S961" s="142"/>
      <c r="T961" s="142"/>
      <c r="U961" s="142"/>
      <c r="V961" s="142"/>
      <c r="W961" s="142"/>
      <c r="X961" s="142"/>
      <c r="Y961" s="142"/>
      <c r="Z961" s="142"/>
    </row>
    <row r="962" spans="1:26" ht="12.75" customHeight="1" x14ac:dyDescent="0.2">
      <c r="A962" s="142"/>
      <c r="B962" s="142"/>
      <c r="C962" s="142"/>
      <c r="D962" s="142"/>
      <c r="E962" s="142"/>
      <c r="F962" s="142"/>
      <c r="G962" s="142"/>
      <c r="H962" s="142"/>
      <c r="I962" s="142"/>
      <c r="J962" s="142"/>
      <c r="K962" s="142"/>
      <c r="L962" s="142"/>
      <c r="M962" s="142"/>
      <c r="N962" s="142"/>
      <c r="O962" s="142"/>
      <c r="P962" s="142"/>
      <c r="Q962" s="142"/>
      <c r="R962" s="142"/>
      <c r="S962" s="142"/>
      <c r="T962" s="142"/>
      <c r="U962" s="142"/>
      <c r="V962" s="142"/>
      <c r="W962" s="142"/>
      <c r="X962" s="142"/>
      <c r="Y962" s="142"/>
      <c r="Z962" s="142"/>
    </row>
    <row r="963" spans="1:26" ht="12.75" customHeight="1" x14ac:dyDescent="0.2">
      <c r="A963" s="142"/>
      <c r="B963" s="142"/>
      <c r="C963" s="142"/>
      <c r="D963" s="142"/>
      <c r="E963" s="142"/>
      <c r="F963" s="142"/>
      <c r="G963" s="142"/>
      <c r="H963" s="142"/>
      <c r="I963" s="142"/>
      <c r="J963" s="142"/>
      <c r="K963" s="142"/>
      <c r="L963" s="142"/>
      <c r="M963" s="142"/>
      <c r="N963" s="142"/>
      <c r="O963" s="142"/>
      <c r="P963" s="142"/>
      <c r="Q963" s="142"/>
      <c r="R963" s="142"/>
      <c r="S963" s="142"/>
      <c r="T963" s="142"/>
      <c r="U963" s="142"/>
      <c r="V963" s="142"/>
      <c r="W963" s="142"/>
      <c r="X963" s="142"/>
      <c r="Y963" s="142"/>
      <c r="Z963" s="142"/>
    </row>
    <row r="964" spans="1:26" ht="12.75" customHeight="1" x14ac:dyDescent="0.2">
      <c r="A964" s="142"/>
      <c r="B964" s="142"/>
      <c r="C964" s="142"/>
      <c r="D964" s="142"/>
      <c r="E964" s="142"/>
      <c r="F964" s="142"/>
      <c r="G964" s="142"/>
      <c r="H964" s="142"/>
      <c r="I964" s="142"/>
      <c r="J964" s="142"/>
      <c r="K964" s="142"/>
      <c r="L964" s="142"/>
      <c r="M964" s="142"/>
      <c r="N964" s="142"/>
      <c r="O964" s="142"/>
      <c r="P964" s="142"/>
      <c r="Q964" s="142"/>
      <c r="R964" s="142"/>
      <c r="S964" s="142"/>
      <c r="T964" s="142"/>
      <c r="U964" s="142"/>
      <c r="V964" s="142"/>
      <c r="W964" s="142"/>
      <c r="X964" s="142"/>
      <c r="Y964" s="142"/>
      <c r="Z964" s="142"/>
    </row>
    <row r="965" spans="1:26" ht="12.75" customHeight="1" x14ac:dyDescent="0.2">
      <c r="A965" s="142"/>
      <c r="B965" s="142"/>
      <c r="C965" s="142"/>
      <c r="D965" s="142"/>
      <c r="E965" s="142"/>
      <c r="F965" s="142"/>
      <c r="G965" s="142"/>
      <c r="H965" s="142"/>
      <c r="I965" s="142"/>
      <c r="J965" s="142"/>
      <c r="K965" s="142"/>
      <c r="L965" s="142"/>
      <c r="M965" s="142"/>
      <c r="N965" s="142"/>
      <c r="O965" s="142"/>
      <c r="P965" s="142"/>
      <c r="Q965" s="142"/>
      <c r="R965" s="142"/>
      <c r="S965" s="142"/>
      <c r="T965" s="142"/>
      <c r="U965" s="142"/>
      <c r="V965" s="142"/>
      <c r="W965" s="142"/>
      <c r="X965" s="142"/>
      <c r="Y965" s="142"/>
      <c r="Z965" s="142"/>
    </row>
    <row r="966" spans="1:26" ht="12.75" customHeight="1" x14ac:dyDescent="0.2">
      <c r="A966" s="142"/>
      <c r="B966" s="142"/>
      <c r="C966" s="142"/>
      <c r="D966" s="142"/>
      <c r="E966" s="142"/>
      <c r="F966" s="142"/>
      <c r="G966" s="142"/>
      <c r="H966" s="142"/>
      <c r="I966" s="142"/>
      <c r="J966" s="142"/>
      <c r="K966" s="142"/>
      <c r="L966" s="142"/>
      <c r="M966" s="142"/>
      <c r="N966" s="142"/>
      <c r="O966" s="142"/>
      <c r="P966" s="142"/>
      <c r="Q966" s="142"/>
      <c r="R966" s="142"/>
      <c r="S966" s="142"/>
      <c r="T966" s="142"/>
      <c r="U966" s="142"/>
      <c r="V966" s="142"/>
      <c r="W966" s="142"/>
      <c r="X966" s="142"/>
      <c r="Y966" s="142"/>
      <c r="Z966" s="142"/>
    </row>
    <row r="967" spans="1:26" ht="12.75" customHeight="1" x14ac:dyDescent="0.2">
      <c r="A967" s="142"/>
      <c r="B967" s="142"/>
      <c r="C967" s="142"/>
      <c r="D967" s="142"/>
      <c r="E967" s="142"/>
      <c r="F967" s="142"/>
      <c r="G967" s="142"/>
      <c r="H967" s="142"/>
      <c r="I967" s="142"/>
      <c r="J967" s="142"/>
      <c r="K967" s="142"/>
      <c r="L967" s="142"/>
      <c r="M967" s="142"/>
      <c r="N967" s="142"/>
      <c r="O967" s="142"/>
      <c r="P967" s="142"/>
      <c r="Q967" s="142"/>
      <c r="R967" s="142"/>
      <c r="S967" s="142"/>
      <c r="T967" s="142"/>
      <c r="U967" s="142"/>
      <c r="V967" s="142"/>
      <c r="W967" s="142"/>
      <c r="X967" s="142"/>
      <c r="Y967" s="142"/>
      <c r="Z967" s="142"/>
    </row>
    <row r="968" spans="1:26" ht="12.75" customHeight="1" x14ac:dyDescent="0.2">
      <c r="A968" s="142"/>
      <c r="B968" s="142"/>
      <c r="C968" s="142"/>
      <c r="D968" s="142"/>
      <c r="E968" s="142"/>
      <c r="F968" s="142"/>
      <c r="G968" s="142"/>
      <c r="H968" s="142"/>
      <c r="I968" s="142"/>
      <c r="J968" s="142"/>
      <c r="K968" s="142"/>
      <c r="L968" s="142"/>
      <c r="M968" s="142"/>
      <c r="N968" s="142"/>
      <c r="O968" s="142"/>
      <c r="P968" s="142"/>
      <c r="Q968" s="142"/>
      <c r="R968" s="142"/>
      <c r="S968" s="142"/>
      <c r="T968" s="142"/>
      <c r="U968" s="142"/>
      <c r="V968" s="142"/>
      <c r="W968" s="142"/>
      <c r="X968" s="142"/>
      <c r="Y968" s="142"/>
      <c r="Z968" s="142"/>
    </row>
    <row r="969" spans="1:26" ht="12.75" customHeight="1" x14ac:dyDescent="0.2">
      <c r="A969" s="142"/>
      <c r="B969" s="142"/>
      <c r="C969" s="142"/>
      <c r="D969" s="142"/>
      <c r="E969" s="142"/>
      <c r="F969" s="142"/>
      <c r="G969" s="142"/>
      <c r="H969" s="142"/>
      <c r="I969" s="142"/>
      <c r="J969" s="142"/>
      <c r="K969" s="142"/>
      <c r="L969" s="142"/>
      <c r="M969" s="142"/>
      <c r="N969" s="142"/>
      <c r="O969" s="142"/>
      <c r="P969" s="142"/>
      <c r="Q969" s="142"/>
      <c r="R969" s="142"/>
      <c r="S969" s="142"/>
      <c r="T969" s="142"/>
      <c r="U969" s="142"/>
      <c r="V969" s="142"/>
      <c r="W969" s="142"/>
      <c r="X969" s="142"/>
      <c r="Y969" s="142"/>
      <c r="Z969" s="142"/>
    </row>
    <row r="970" spans="1:26" ht="12.75" customHeight="1" x14ac:dyDescent="0.2">
      <c r="A970" s="142"/>
      <c r="B970" s="142"/>
      <c r="C970" s="142"/>
      <c r="D970" s="142"/>
      <c r="E970" s="142"/>
      <c r="F970" s="142"/>
      <c r="G970" s="142"/>
      <c r="H970" s="142"/>
      <c r="I970" s="142"/>
      <c r="J970" s="142"/>
      <c r="K970" s="142"/>
      <c r="L970" s="142"/>
      <c r="M970" s="142"/>
      <c r="N970" s="142"/>
      <c r="O970" s="142"/>
      <c r="P970" s="142"/>
      <c r="Q970" s="142"/>
      <c r="R970" s="142"/>
      <c r="S970" s="142"/>
      <c r="T970" s="142"/>
      <c r="U970" s="142"/>
      <c r="V970" s="142"/>
      <c r="W970" s="142"/>
      <c r="X970" s="142"/>
      <c r="Y970" s="142"/>
      <c r="Z970" s="142"/>
    </row>
    <row r="971" spans="1:26" ht="12.75" customHeight="1" x14ac:dyDescent="0.2">
      <c r="A971" s="142"/>
      <c r="B971" s="142"/>
      <c r="C971" s="142"/>
      <c r="D971" s="142"/>
      <c r="E971" s="142"/>
      <c r="F971" s="142"/>
      <c r="G971" s="142"/>
      <c r="H971" s="142"/>
      <c r="I971" s="142"/>
      <c r="J971" s="142"/>
      <c r="K971" s="142"/>
      <c r="L971" s="142"/>
      <c r="M971" s="142"/>
      <c r="N971" s="142"/>
      <c r="O971" s="142"/>
      <c r="P971" s="142"/>
      <c r="Q971" s="142"/>
      <c r="R971" s="142"/>
      <c r="S971" s="142"/>
      <c r="T971" s="142"/>
      <c r="U971" s="142"/>
      <c r="V971" s="142"/>
      <c r="W971" s="142"/>
      <c r="X971" s="142"/>
      <c r="Y971" s="142"/>
      <c r="Z971" s="142"/>
    </row>
    <row r="972" spans="1:26" ht="12.75" customHeight="1" x14ac:dyDescent="0.2">
      <c r="A972" s="142"/>
      <c r="B972" s="142"/>
      <c r="C972" s="142"/>
      <c r="D972" s="142"/>
      <c r="E972" s="142"/>
      <c r="F972" s="142"/>
      <c r="G972" s="142"/>
      <c r="H972" s="142"/>
      <c r="I972" s="142"/>
      <c r="J972" s="142"/>
      <c r="K972" s="142"/>
      <c r="L972" s="142"/>
      <c r="M972" s="142"/>
      <c r="N972" s="142"/>
      <c r="O972" s="142"/>
      <c r="P972" s="142"/>
      <c r="Q972" s="142"/>
      <c r="R972" s="142"/>
      <c r="S972" s="142"/>
      <c r="T972" s="142"/>
      <c r="U972" s="142"/>
      <c r="V972" s="142"/>
      <c r="W972" s="142"/>
      <c r="X972" s="142"/>
      <c r="Y972" s="142"/>
      <c r="Z972" s="142"/>
    </row>
    <row r="973" spans="1:26" ht="12.75" customHeight="1" x14ac:dyDescent="0.2">
      <c r="A973" s="142"/>
      <c r="B973" s="142"/>
      <c r="C973" s="142"/>
      <c r="D973" s="142"/>
      <c r="E973" s="142"/>
      <c r="F973" s="142"/>
      <c r="G973" s="142"/>
      <c r="H973" s="142"/>
      <c r="I973" s="142"/>
      <c r="J973" s="142"/>
      <c r="K973" s="142"/>
      <c r="L973" s="142"/>
      <c r="M973" s="142"/>
      <c r="N973" s="142"/>
      <c r="O973" s="142"/>
      <c r="P973" s="142"/>
      <c r="Q973" s="142"/>
      <c r="R973" s="142"/>
      <c r="S973" s="142"/>
      <c r="T973" s="142"/>
      <c r="U973" s="142"/>
      <c r="V973" s="142"/>
      <c r="W973" s="142"/>
      <c r="X973" s="142"/>
      <c r="Y973" s="142"/>
      <c r="Z973" s="142"/>
    </row>
    <row r="974" spans="1:26" ht="12.75" customHeight="1" x14ac:dyDescent="0.2">
      <c r="A974" s="142"/>
      <c r="B974" s="142"/>
      <c r="C974" s="142"/>
      <c r="D974" s="142"/>
      <c r="E974" s="142"/>
      <c r="F974" s="142"/>
      <c r="G974" s="142"/>
      <c r="H974" s="142"/>
      <c r="I974" s="142"/>
      <c r="J974" s="142"/>
      <c r="K974" s="142"/>
      <c r="L974" s="142"/>
      <c r="M974" s="142"/>
      <c r="N974" s="142"/>
      <c r="O974" s="142"/>
      <c r="P974" s="142"/>
      <c r="Q974" s="142"/>
      <c r="R974" s="142"/>
      <c r="S974" s="142"/>
      <c r="T974" s="142"/>
      <c r="U974" s="142"/>
      <c r="V974" s="142"/>
      <c r="W974" s="142"/>
      <c r="X974" s="142"/>
      <c r="Y974" s="142"/>
      <c r="Z974" s="142"/>
    </row>
    <row r="975" spans="1:26" ht="12.75" customHeight="1" x14ac:dyDescent="0.2">
      <c r="A975" s="142"/>
      <c r="B975" s="142"/>
      <c r="C975" s="142"/>
      <c r="D975" s="142"/>
      <c r="E975" s="142"/>
      <c r="F975" s="142"/>
      <c r="G975" s="142"/>
      <c r="H975" s="142"/>
      <c r="I975" s="142"/>
      <c r="J975" s="142"/>
      <c r="K975" s="142"/>
      <c r="L975" s="142"/>
      <c r="M975" s="142"/>
      <c r="N975" s="142"/>
      <c r="O975" s="142"/>
      <c r="P975" s="142"/>
      <c r="Q975" s="142"/>
      <c r="R975" s="142"/>
      <c r="S975" s="142"/>
      <c r="T975" s="142"/>
      <c r="U975" s="142"/>
      <c r="V975" s="142"/>
      <c r="W975" s="142"/>
      <c r="X975" s="142"/>
      <c r="Y975" s="142"/>
      <c r="Z975" s="142"/>
    </row>
    <row r="976" spans="1:26" ht="12.75" customHeight="1" x14ac:dyDescent="0.2">
      <c r="A976" s="142"/>
      <c r="B976" s="142"/>
      <c r="C976" s="142"/>
      <c r="D976" s="142"/>
      <c r="E976" s="142"/>
      <c r="F976" s="142"/>
      <c r="G976" s="142"/>
      <c r="H976" s="142"/>
      <c r="I976" s="142"/>
      <c r="J976" s="142"/>
      <c r="K976" s="142"/>
      <c r="L976" s="142"/>
      <c r="M976" s="142"/>
      <c r="N976" s="142"/>
      <c r="O976" s="142"/>
      <c r="P976" s="142"/>
      <c r="Q976" s="142"/>
      <c r="R976" s="142"/>
      <c r="S976" s="142"/>
      <c r="T976" s="142"/>
      <c r="U976" s="142"/>
      <c r="V976" s="142"/>
      <c r="W976" s="142"/>
      <c r="X976" s="142"/>
      <c r="Y976" s="142"/>
      <c r="Z976" s="142"/>
    </row>
    <row r="977" spans="1:26" ht="12.75" customHeight="1" x14ac:dyDescent="0.2">
      <c r="A977" s="142"/>
      <c r="B977" s="142"/>
      <c r="C977" s="142"/>
      <c r="D977" s="142"/>
      <c r="E977" s="142"/>
      <c r="F977" s="142"/>
      <c r="G977" s="142"/>
      <c r="H977" s="142"/>
      <c r="I977" s="142"/>
      <c r="J977" s="142"/>
      <c r="K977" s="142"/>
      <c r="L977" s="142"/>
      <c r="M977" s="142"/>
      <c r="N977" s="142"/>
      <c r="O977" s="142"/>
      <c r="P977" s="142"/>
      <c r="Q977" s="142"/>
      <c r="R977" s="142"/>
      <c r="S977" s="142"/>
      <c r="T977" s="142"/>
      <c r="U977" s="142"/>
      <c r="V977" s="142"/>
      <c r="W977" s="142"/>
      <c r="X977" s="142"/>
      <c r="Y977" s="142"/>
      <c r="Z977" s="142"/>
    </row>
    <row r="978" spans="1:26" ht="12.75" customHeight="1" x14ac:dyDescent="0.2">
      <c r="A978" s="142"/>
      <c r="B978" s="142"/>
      <c r="C978" s="142"/>
      <c r="D978" s="142"/>
      <c r="E978" s="142"/>
      <c r="F978" s="142"/>
      <c r="G978" s="142"/>
      <c r="H978" s="142"/>
      <c r="I978" s="142"/>
      <c r="J978" s="142"/>
      <c r="K978" s="142"/>
      <c r="L978" s="142"/>
      <c r="M978" s="142"/>
      <c r="N978" s="142"/>
      <c r="O978" s="142"/>
      <c r="P978" s="142"/>
      <c r="Q978" s="142"/>
      <c r="R978" s="142"/>
      <c r="S978" s="142"/>
      <c r="T978" s="142"/>
      <c r="U978" s="142"/>
      <c r="V978" s="142"/>
      <c r="W978" s="142"/>
      <c r="X978" s="142"/>
      <c r="Y978" s="142"/>
      <c r="Z978" s="142"/>
    </row>
    <row r="979" spans="1:26" ht="12.75" customHeight="1" x14ac:dyDescent="0.2">
      <c r="A979" s="142"/>
      <c r="B979" s="142"/>
      <c r="C979" s="142"/>
      <c r="D979" s="142"/>
      <c r="E979" s="142"/>
      <c r="F979" s="142"/>
      <c r="G979" s="142"/>
      <c r="H979" s="142"/>
      <c r="I979" s="142"/>
      <c r="J979" s="142"/>
      <c r="K979" s="142"/>
      <c r="L979" s="142"/>
      <c r="M979" s="142"/>
      <c r="N979" s="142"/>
      <c r="O979" s="142"/>
      <c r="P979" s="142"/>
      <c r="Q979" s="142"/>
      <c r="R979" s="142"/>
      <c r="S979" s="142"/>
      <c r="T979" s="142"/>
      <c r="U979" s="142"/>
      <c r="V979" s="142"/>
      <c r="W979" s="142"/>
      <c r="X979" s="142"/>
      <c r="Y979" s="142"/>
      <c r="Z979" s="142"/>
    </row>
    <row r="980" spans="1:26" ht="12.75" customHeight="1" x14ac:dyDescent="0.2">
      <c r="A980" s="142"/>
      <c r="B980" s="142"/>
      <c r="C980" s="142"/>
      <c r="D980" s="142"/>
      <c r="E980" s="142"/>
      <c r="F980" s="142"/>
      <c r="G980" s="142"/>
      <c r="H980" s="142"/>
      <c r="I980" s="142"/>
      <c r="J980" s="142"/>
      <c r="K980" s="142"/>
      <c r="L980" s="142"/>
      <c r="M980" s="142"/>
      <c r="N980" s="142"/>
      <c r="O980" s="142"/>
      <c r="P980" s="142"/>
      <c r="Q980" s="142"/>
      <c r="R980" s="142"/>
      <c r="S980" s="142"/>
      <c r="T980" s="142"/>
      <c r="U980" s="142"/>
      <c r="V980" s="142"/>
      <c r="W980" s="142"/>
      <c r="X980" s="142"/>
      <c r="Y980" s="142"/>
      <c r="Z980" s="142"/>
    </row>
    <row r="981" spans="1:26" ht="12.75" customHeight="1" x14ac:dyDescent="0.2">
      <c r="A981" s="142"/>
      <c r="B981" s="142"/>
      <c r="C981" s="142"/>
      <c r="D981" s="142"/>
      <c r="E981" s="142"/>
      <c r="F981" s="142"/>
      <c r="G981" s="142"/>
      <c r="H981" s="142"/>
      <c r="I981" s="142"/>
      <c r="J981" s="142"/>
      <c r="K981" s="142"/>
      <c r="L981" s="142"/>
      <c r="M981" s="142"/>
      <c r="N981" s="142"/>
      <c r="O981" s="142"/>
      <c r="P981" s="142"/>
      <c r="Q981" s="142"/>
      <c r="R981" s="142"/>
      <c r="S981" s="142"/>
      <c r="T981" s="142"/>
      <c r="U981" s="142"/>
      <c r="V981" s="142"/>
      <c r="W981" s="142"/>
      <c r="X981" s="142"/>
      <c r="Y981" s="142"/>
      <c r="Z981" s="142"/>
    </row>
    <row r="982" spans="1:26" ht="12.75" customHeight="1" x14ac:dyDescent="0.2">
      <c r="A982" s="142"/>
      <c r="B982" s="142"/>
      <c r="C982" s="142"/>
      <c r="D982" s="142"/>
      <c r="E982" s="142"/>
      <c r="F982" s="142"/>
      <c r="G982" s="142"/>
      <c r="H982" s="142"/>
      <c r="I982" s="142"/>
      <c r="J982" s="142"/>
      <c r="K982" s="142"/>
      <c r="L982" s="142"/>
      <c r="M982" s="142"/>
      <c r="N982" s="142"/>
      <c r="O982" s="142"/>
      <c r="P982" s="142"/>
      <c r="Q982" s="142"/>
      <c r="R982" s="142"/>
      <c r="S982" s="142"/>
      <c r="T982" s="142"/>
      <c r="U982" s="142"/>
      <c r="V982" s="142"/>
      <c r="W982" s="142"/>
      <c r="X982" s="142"/>
      <c r="Y982" s="142"/>
      <c r="Z982" s="142"/>
    </row>
    <row r="983" spans="1:26" ht="12.75" customHeight="1" x14ac:dyDescent="0.2">
      <c r="A983" s="142"/>
      <c r="B983" s="142"/>
      <c r="C983" s="142"/>
      <c r="D983" s="142"/>
      <c r="E983" s="142"/>
      <c r="F983" s="142"/>
      <c r="G983" s="142"/>
      <c r="H983" s="142"/>
      <c r="I983" s="142"/>
      <c r="J983" s="142"/>
      <c r="K983" s="142"/>
      <c r="L983" s="142"/>
      <c r="M983" s="142"/>
      <c r="N983" s="142"/>
      <c r="O983" s="142"/>
      <c r="P983" s="142"/>
      <c r="Q983" s="142"/>
      <c r="R983" s="142"/>
      <c r="S983" s="142"/>
      <c r="T983" s="142"/>
      <c r="U983" s="142"/>
      <c r="V983" s="142"/>
      <c r="W983" s="142"/>
      <c r="X983" s="142"/>
      <c r="Y983" s="142"/>
      <c r="Z983" s="142"/>
    </row>
    <row r="984" spans="1:26" ht="12.75" customHeight="1" x14ac:dyDescent="0.2">
      <c r="A984" s="142"/>
      <c r="B984" s="142"/>
      <c r="C984" s="142"/>
      <c r="D984" s="142"/>
      <c r="E984" s="142"/>
      <c r="F984" s="142"/>
      <c r="G984" s="142"/>
      <c r="H984" s="142"/>
      <c r="I984" s="142"/>
      <c r="J984" s="142"/>
      <c r="K984" s="142"/>
      <c r="L984" s="142"/>
      <c r="M984" s="142"/>
      <c r="N984" s="142"/>
      <c r="O984" s="142"/>
      <c r="P984" s="142"/>
      <c r="Q984" s="142"/>
      <c r="R984" s="142"/>
      <c r="S984" s="142"/>
      <c r="T984" s="142"/>
      <c r="U984" s="142"/>
      <c r="V984" s="142"/>
      <c r="W984" s="142"/>
      <c r="X984" s="142"/>
      <c r="Y984" s="142"/>
      <c r="Z984" s="142"/>
    </row>
    <row r="985" spans="1:26" ht="12.75" customHeight="1" x14ac:dyDescent="0.2">
      <c r="A985" s="142"/>
      <c r="B985" s="142"/>
      <c r="C985" s="142"/>
      <c r="D985" s="142"/>
      <c r="E985" s="142"/>
      <c r="F985" s="142"/>
      <c r="G985" s="142"/>
      <c r="H985" s="142"/>
      <c r="I985" s="142"/>
      <c r="J985" s="142"/>
      <c r="K985" s="142"/>
      <c r="L985" s="142"/>
      <c r="M985" s="142"/>
      <c r="N985" s="142"/>
      <c r="O985" s="142"/>
      <c r="P985" s="142"/>
      <c r="Q985" s="142"/>
      <c r="R985" s="142"/>
      <c r="S985" s="142"/>
      <c r="T985" s="142"/>
      <c r="U985" s="142"/>
      <c r="V985" s="142"/>
      <c r="W985" s="142"/>
      <c r="X985" s="142"/>
      <c r="Y985" s="142"/>
      <c r="Z985" s="142"/>
    </row>
    <row r="986" spans="1:26" ht="12.75" customHeight="1" x14ac:dyDescent="0.2">
      <c r="A986" s="142"/>
      <c r="B986" s="142"/>
      <c r="C986" s="142"/>
      <c r="D986" s="142"/>
      <c r="E986" s="142"/>
      <c r="F986" s="142"/>
      <c r="G986" s="142"/>
      <c r="H986" s="142"/>
      <c r="I986" s="142"/>
      <c r="J986" s="142"/>
      <c r="K986" s="142"/>
      <c r="L986" s="142"/>
      <c r="M986" s="142"/>
      <c r="N986" s="142"/>
      <c r="O986" s="142"/>
      <c r="P986" s="142"/>
      <c r="Q986" s="142"/>
      <c r="R986" s="142"/>
      <c r="S986" s="142"/>
      <c r="T986" s="142"/>
      <c r="U986" s="142"/>
      <c r="V986" s="142"/>
      <c r="W986" s="142"/>
      <c r="X986" s="142"/>
      <c r="Y986" s="142"/>
      <c r="Z986" s="142"/>
    </row>
    <row r="987" spans="1:26" ht="12.75" customHeight="1" x14ac:dyDescent="0.2">
      <c r="A987" s="142"/>
      <c r="B987" s="142"/>
      <c r="C987" s="142"/>
      <c r="D987" s="142"/>
      <c r="E987" s="142"/>
      <c r="F987" s="142"/>
      <c r="G987" s="142"/>
      <c r="H987" s="142"/>
      <c r="I987" s="142"/>
      <c r="J987" s="142"/>
      <c r="K987" s="142"/>
      <c r="L987" s="142"/>
      <c r="M987" s="142"/>
      <c r="N987" s="142"/>
      <c r="O987" s="142"/>
      <c r="P987" s="142"/>
      <c r="Q987" s="142"/>
      <c r="R987" s="142"/>
      <c r="S987" s="142"/>
      <c r="T987" s="142"/>
      <c r="U987" s="142"/>
      <c r="V987" s="142"/>
      <c r="W987" s="142"/>
      <c r="X987" s="142"/>
      <c r="Y987" s="142"/>
      <c r="Z987" s="142"/>
    </row>
    <row r="988" spans="1:26" ht="12.75" customHeight="1" x14ac:dyDescent="0.2">
      <c r="A988" s="142"/>
      <c r="B988" s="142"/>
      <c r="C988" s="142"/>
      <c r="D988" s="142"/>
      <c r="E988" s="142"/>
      <c r="F988" s="142"/>
      <c r="G988" s="142"/>
      <c r="H988" s="142"/>
      <c r="I988" s="142"/>
      <c r="J988" s="142"/>
      <c r="K988" s="142"/>
      <c r="L988" s="142"/>
      <c r="M988" s="142"/>
      <c r="N988" s="142"/>
      <c r="O988" s="142"/>
      <c r="P988" s="142"/>
      <c r="Q988" s="142"/>
      <c r="R988" s="142"/>
      <c r="S988" s="142"/>
      <c r="T988" s="142"/>
      <c r="U988" s="142"/>
      <c r="V988" s="142"/>
      <c r="W988" s="142"/>
      <c r="X988" s="142"/>
      <c r="Y988" s="142"/>
      <c r="Z988" s="142"/>
    </row>
    <row r="989" spans="1:26" ht="12.75" customHeight="1" x14ac:dyDescent="0.2">
      <c r="A989" s="142"/>
      <c r="B989" s="142"/>
      <c r="C989" s="142"/>
      <c r="D989" s="142"/>
      <c r="E989" s="142"/>
      <c r="F989" s="142"/>
      <c r="G989" s="142"/>
      <c r="H989" s="142"/>
      <c r="I989" s="142"/>
      <c r="J989" s="142"/>
      <c r="K989" s="142"/>
      <c r="L989" s="142"/>
      <c r="M989" s="142"/>
      <c r="N989" s="142"/>
      <c r="O989" s="142"/>
      <c r="P989" s="142"/>
      <c r="Q989" s="142"/>
      <c r="R989" s="142"/>
      <c r="S989" s="142"/>
      <c r="T989" s="142"/>
      <c r="U989" s="142"/>
      <c r="V989" s="142"/>
      <c r="W989" s="142"/>
      <c r="X989" s="142"/>
      <c r="Y989" s="142"/>
      <c r="Z989" s="142"/>
    </row>
    <row r="990" spans="1:26" ht="12.75" customHeight="1" x14ac:dyDescent="0.2">
      <c r="A990" s="142"/>
      <c r="B990" s="142"/>
      <c r="C990" s="142"/>
      <c r="D990" s="142"/>
      <c r="E990" s="142"/>
      <c r="F990" s="142"/>
      <c r="G990" s="142"/>
      <c r="H990" s="142"/>
      <c r="I990" s="142"/>
      <c r="J990" s="142"/>
      <c r="K990" s="142"/>
      <c r="L990" s="142"/>
      <c r="M990" s="142"/>
      <c r="N990" s="142"/>
      <c r="O990" s="142"/>
      <c r="P990" s="142"/>
      <c r="Q990" s="142"/>
      <c r="R990" s="142"/>
      <c r="S990" s="142"/>
      <c r="T990" s="142"/>
      <c r="U990" s="142"/>
      <c r="V990" s="142"/>
      <c r="W990" s="142"/>
      <c r="X990" s="142"/>
      <c r="Y990" s="142"/>
      <c r="Z990" s="142"/>
    </row>
    <row r="991" spans="1:26" ht="12.75" customHeight="1" x14ac:dyDescent="0.2">
      <c r="A991" s="142"/>
      <c r="B991" s="142"/>
      <c r="C991" s="142"/>
      <c r="D991" s="142"/>
      <c r="E991" s="142"/>
      <c r="F991" s="142"/>
      <c r="G991" s="142"/>
      <c r="H991" s="142"/>
      <c r="I991" s="142"/>
      <c r="J991" s="142"/>
      <c r="K991" s="142"/>
      <c r="L991" s="142"/>
      <c r="M991" s="142"/>
      <c r="N991" s="142"/>
      <c r="O991" s="142"/>
      <c r="P991" s="142"/>
      <c r="Q991" s="142"/>
      <c r="R991" s="142"/>
      <c r="S991" s="142"/>
      <c r="T991" s="142"/>
      <c r="U991" s="142"/>
      <c r="V991" s="142"/>
      <c r="W991" s="142"/>
      <c r="X991" s="142"/>
      <c r="Y991" s="142"/>
      <c r="Z991" s="142"/>
    </row>
    <row r="992" spans="1:26" ht="12.75" customHeight="1" x14ac:dyDescent="0.2">
      <c r="A992" s="142"/>
      <c r="B992" s="142"/>
      <c r="C992" s="142"/>
      <c r="D992" s="142"/>
      <c r="E992" s="142"/>
      <c r="F992" s="142"/>
      <c r="G992" s="142"/>
      <c r="H992" s="142"/>
      <c r="I992" s="142"/>
      <c r="J992" s="142"/>
      <c r="K992" s="142"/>
      <c r="L992" s="142"/>
      <c r="M992" s="142"/>
      <c r="N992" s="142"/>
      <c r="O992" s="142"/>
      <c r="P992" s="142"/>
      <c r="Q992" s="142"/>
      <c r="R992" s="142"/>
      <c r="S992" s="142"/>
      <c r="T992" s="142"/>
      <c r="U992" s="142"/>
      <c r="V992" s="142"/>
      <c r="W992" s="142"/>
      <c r="X992" s="142"/>
      <c r="Y992" s="142"/>
      <c r="Z992" s="142"/>
    </row>
    <row r="993" spans="1:26" ht="12.75" customHeight="1" x14ac:dyDescent="0.2">
      <c r="A993" s="142"/>
      <c r="B993" s="142"/>
      <c r="C993" s="142"/>
      <c r="D993" s="142"/>
      <c r="E993" s="142"/>
      <c r="F993" s="142"/>
      <c r="G993" s="142"/>
      <c r="H993" s="142"/>
      <c r="I993" s="142"/>
      <c r="J993" s="142"/>
      <c r="K993" s="142"/>
      <c r="L993" s="142"/>
      <c r="M993" s="142"/>
      <c r="N993" s="142"/>
      <c r="O993" s="142"/>
      <c r="P993" s="142"/>
      <c r="Q993" s="142"/>
      <c r="R993" s="142"/>
      <c r="S993" s="142"/>
      <c r="T993" s="142"/>
      <c r="U993" s="142"/>
      <c r="V993" s="142"/>
      <c r="W993" s="142"/>
      <c r="X993" s="142"/>
      <c r="Y993" s="142"/>
      <c r="Z993" s="142"/>
    </row>
    <row r="994" spans="1:26" ht="12.75" customHeight="1" x14ac:dyDescent="0.2">
      <c r="A994" s="142"/>
      <c r="B994" s="142"/>
      <c r="C994" s="142"/>
      <c r="D994" s="142"/>
      <c r="E994" s="142"/>
      <c r="F994" s="142"/>
      <c r="G994" s="142"/>
      <c r="H994" s="142"/>
      <c r="I994" s="142"/>
      <c r="J994" s="142"/>
      <c r="K994" s="142"/>
      <c r="L994" s="142"/>
      <c r="M994" s="142"/>
      <c r="N994" s="142"/>
      <c r="O994" s="142"/>
      <c r="P994" s="142"/>
      <c r="Q994" s="142"/>
      <c r="R994" s="142"/>
      <c r="S994" s="142"/>
      <c r="T994" s="142"/>
      <c r="U994" s="142"/>
      <c r="V994" s="142"/>
      <c r="W994" s="142"/>
      <c r="X994" s="142"/>
      <c r="Y994" s="142"/>
      <c r="Z994" s="142"/>
    </row>
    <row r="995" spans="1:26" ht="12.75" customHeight="1" x14ac:dyDescent="0.2">
      <c r="A995" s="142"/>
      <c r="B995" s="142"/>
      <c r="C995" s="142"/>
      <c r="D995" s="142"/>
      <c r="E995" s="142"/>
      <c r="F995" s="142"/>
      <c r="G995" s="142"/>
      <c r="H995" s="142"/>
      <c r="I995" s="142"/>
      <c r="J995" s="142"/>
      <c r="K995" s="142"/>
      <c r="L995" s="142"/>
      <c r="M995" s="142"/>
      <c r="N995" s="142"/>
      <c r="O995" s="142"/>
      <c r="P995" s="142"/>
      <c r="Q995" s="142"/>
      <c r="R995" s="142"/>
      <c r="S995" s="142"/>
      <c r="T995" s="142"/>
      <c r="U995" s="142"/>
      <c r="V995" s="142"/>
      <c r="W995" s="142"/>
      <c r="X995" s="142"/>
      <c r="Y995" s="142"/>
      <c r="Z995" s="142"/>
    </row>
    <row r="996" spans="1:26" ht="12.75" customHeight="1" x14ac:dyDescent="0.2">
      <c r="A996" s="142"/>
      <c r="B996" s="142"/>
      <c r="C996" s="142"/>
      <c r="D996" s="142"/>
      <c r="E996" s="142"/>
      <c r="F996" s="142"/>
      <c r="G996" s="142"/>
      <c r="H996" s="142"/>
      <c r="I996" s="142"/>
      <c r="J996" s="142"/>
      <c r="K996" s="142"/>
      <c r="L996" s="142"/>
      <c r="M996" s="142"/>
      <c r="N996" s="142"/>
      <c r="O996" s="142"/>
      <c r="P996" s="142"/>
      <c r="Q996" s="142"/>
      <c r="R996" s="142"/>
      <c r="S996" s="142"/>
      <c r="T996" s="142"/>
      <c r="U996" s="142"/>
      <c r="V996" s="142"/>
      <c r="W996" s="142"/>
      <c r="X996" s="142"/>
      <c r="Y996" s="142"/>
      <c r="Z996" s="142"/>
    </row>
    <row r="997" spans="1:26" ht="12.75" customHeight="1" x14ac:dyDescent="0.2">
      <c r="A997" s="142"/>
      <c r="B997" s="142"/>
      <c r="C997" s="142"/>
      <c r="D997" s="142"/>
      <c r="E997" s="142"/>
      <c r="F997" s="142"/>
      <c r="G997" s="142"/>
      <c r="H997" s="142"/>
      <c r="I997" s="142"/>
      <c r="J997" s="142"/>
      <c r="K997" s="142"/>
      <c r="L997" s="142"/>
      <c r="M997" s="142"/>
      <c r="N997" s="142"/>
      <c r="O997" s="142"/>
      <c r="P997" s="142"/>
      <c r="Q997" s="142"/>
      <c r="R997" s="142"/>
      <c r="S997" s="142"/>
      <c r="T997" s="142"/>
      <c r="U997" s="142"/>
      <c r="V997" s="142"/>
      <c r="W997" s="142"/>
      <c r="X997" s="142"/>
      <c r="Y997" s="142"/>
      <c r="Z997" s="142"/>
    </row>
    <row r="998" spans="1:26" ht="12.75" customHeight="1" x14ac:dyDescent="0.2">
      <c r="A998" s="142"/>
      <c r="B998" s="142"/>
      <c r="C998" s="142"/>
      <c r="D998" s="142"/>
      <c r="E998" s="142"/>
      <c r="F998" s="142"/>
      <c r="G998" s="142"/>
      <c r="H998" s="142"/>
      <c r="I998" s="142"/>
      <c r="J998" s="142"/>
      <c r="K998" s="142"/>
      <c r="L998" s="142"/>
      <c r="M998" s="142"/>
      <c r="N998" s="142"/>
      <c r="O998" s="142"/>
      <c r="P998" s="142"/>
      <c r="Q998" s="142"/>
      <c r="R998" s="142"/>
      <c r="S998" s="142"/>
      <c r="T998" s="142"/>
      <c r="U998" s="142"/>
      <c r="V998" s="142"/>
      <c r="W998" s="142"/>
      <c r="X998" s="142"/>
      <c r="Y998" s="142"/>
      <c r="Z998" s="142"/>
    </row>
    <row r="999" spans="1:26" ht="12.75" customHeight="1" x14ac:dyDescent="0.2">
      <c r="A999" s="142"/>
      <c r="B999" s="142"/>
      <c r="C999" s="142"/>
      <c r="D999" s="142"/>
      <c r="E999" s="142"/>
      <c r="F999" s="142"/>
      <c r="G999" s="142"/>
      <c r="H999" s="142"/>
      <c r="I999" s="142"/>
      <c r="J999" s="142"/>
      <c r="K999" s="142"/>
      <c r="L999" s="142"/>
      <c r="M999" s="142"/>
      <c r="N999" s="142"/>
      <c r="O999" s="142"/>
      <c r="P999" s="142"/>
      <c r="Q999" s="142"/>
      <c r="R999" s="142"/>
      <c r="S999" s="142"/>
      <c r="T999" s="142"/>
      <c r="U999" s="142"/>
      <c r="V999" s="142"/>
      <c r="W999" s="142"/>
      <c r="X999" s="142"/>
      <c r="Y999" s="142"/>
      <c r="Z999" s="142"/>
    </row>
    <row r="1000" spans="1:26" ht="12.75" customHeight="1" x14ac:dyDescent="0.2">
      <c r="A1000" s="142"/>
      <c r="B1000" s="142"/>
      <c r="C1000" s="142"/>
      <c r="D1000" s="142"/>
      <c r="E1000" s="142"/>
      <c r="F1000" s="142"/>
      <c r="G1000" s="142"/>
      <c r="H1000" s="142"/>
      <c r="I1000" s="142"/>
      <c r="J1000" s="142"/>
      <c r="K1000" s="142"/>
      <c r="L1000" s="142"/>
      <c r="M1000" s="142"/>
      <c r="N1000" s="142"/>
      <c r="O1000" s="142"/>
      <c r="P1000" s="142"/>
      <c r="Q1000" s="142"/>
      <c r="R1000" s="142"/>
      <c r="S1000" s="142"/>
      <c r="T1000" s="142"/>
      <c r="U1000" s="142"/>
      <c r="V1000" s="142"/>
      <c r="W1000" s="142"/>
      <c r="X1000" s="142"/>
      <c r="Y1000" s="142"/>
      <c r="Z1000" s="142"/>
    </row>
  </sheetData>
  <pageMargins left="0.90551181102362199" right="0.51181102362204722" top="0.74803149606299213" bottom="0.74803149606299213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2.5703125" defaultRowHeight="15" customHeight="1" x14ac:dyDescent="0.2"/>
  <cols>
    <col min="1" max="1" width="58.28515625" customWidth="1"/>
    <col min="2" max="2" width="11.140625" customWidth="1"/>
    <col min="3" max="3" width="11.28515625" customWidth="1"/>
    <col min="4" max="7" width="9.140625" customWidth="1"/>
    <col min="8" max="26" width="8.5703125" customWidth="1"/>
  </cols>
  <sheetData>
    <row r="1" spans="1:26" ht="12.75" customHeight="1" x14ac:dyDescent="0.2">
      <c r="A1" s="16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6" ht="12.75" customHeight="1" x14ac:dyDescent="0.2">
      <c r="A2" s="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</row>
    <row r="3" spans="1:26" ht="12.75" customHeight="1" x14ac:dyDescent="0.2">
      <c r="A3" s="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</row>
    <row r="4" spans="1:26" ht="12.75" customHeight="1" x14ac:dyDescent="0.2">
      <c r="A4" s="1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</row>
    <row r="5" spans="1:26" ht="12.75" customHeight="1" x14ac:dyDescent="0.2">
      <c r="A5" s="1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</row>
    <row r="6" spans="1:26" ht="15" customHeight="1" x14ac:dyDescent="0.2">
      <c r="A6" s="143"/>
      <c r="B6" s="2"/>
      <c r="C6" s="2"/>
      <c r="D6" s="2"/>
      <c r="E6" s="2"/>
      <c r="F6" s="2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customHeight="1" x14ac:dyDescent="0.2">
      <c r="A7" s="143"/>
      <c r="B7" s="2"/>
      <c r="C7" s="2"/>
      <c r="D7" s="3"/>
      <c r="E7" s="3"/>
      <c r="F7" s="3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142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</row>
    <row r="9" spans="1:26" ht="12.75" customHeight="1" x14ac:dyDescent="0.25">
      <c r="A9" s="276" t="s">
        <v>280</v>
      </c>
      <c r="B9" s="274"/>
      <c r="C9" s="275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</row>
    <row r="10" spans="1:26" ht="12.75" customHeight="1" x14ac:dyDescent="0.25">
      <c r="A10" s="244"/>
      <c r="B10" s="245"/>
      <c r="C10" s="246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</row>
    <row r="11" spans="1:26" ht="12.75" customHeight="1" x14ac:dyDescent="0.25">
      <c r="A11" s="177" t="s">
        <v>281</v>
      </c>
      <c r="B11" s="247" t="s">
        <v>282</v>
      </c>
      <c r="C11" s="191" t="s">
        <v>167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</row>
    <row r="12" spans="1:26" ht="12.75" customHeight="1" x14ac:dyDescent="0.2">
      <c r="A12" s="178" t="s">
        <v>283</v>
      </c>
      <c r="B12" s="248" t="s">
        <v>284</v>
      </c>
      <c r="C12" s="179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</row>
    <row r="13" spans="1:26" ht="12.75" customHeight="1" x14ac:dyDescent="0.2">
      <c r="A13" s="178" t="s">
        <v>285</v>
      </c>
      <c r="B13" s="248" t="s">
        <v>286</v>
      </c>
      <c r="C13" s="249">
        <f>0.0362741*C12^0.2336249</f>
        <v>0</v>
      </c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</row>
    <row r="14" spans="1:26" ht="12.75" customHeight="1" x14ac:dyDescent="0.2">
      <c r="A14" s="178" t="s">
        <v>287</v>
      </c>
      <c r="B14" s="248" t="s">
        <v>288</v>
      </c>
      <c r="C14" s="250">
        <f>C12*C13/1000</f>
        <v>0</v>
      </c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</row>
    <row r="15" spans="1:26" ht="12.75" customHeight="1" x14ac:dyDescent="0.2">
      <c r="A15" s="178" t="s">
        <v>289</v>
      </c>
      <c r="B15" s="248" t="s">
        <v>290</v>
      </c>
      <c r="C15" s="251">
        <f>(C14*30)</f>
        <v>0</v>
      </c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</row>
    <row r="16" spans="1:26" ht="12.75" customHeight="1" x14ac:dyDescent="0.2">
      <c r="A16" s="178" t="s">
        <v>291</v>
      </c>
      <c r="B16" s="248" t="s">
        <v>48</v>
      </c>
      <c r="C16" s="25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</row>
    <row r="17" spans="1:26" ht="12.75" customHeight="1" x14ac:dyDescent="0.2">
      <c r="A17" s="178" t="s">
        <v>292</v>
      </c>
      <c r="B17" s="248" t="s">
        <v>288</v>
      </c>
      <c r="C17" s="250">
        <f>IFERROR(C14*7/C16,0)</f>
        <v>0</v>
      </c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</row>
    <row r="18" spans="1:26" ht="12.75" customHeight="1" x14ac:dyDescent="0.2">
      <c r="A18" s="178" t="s">
        <v>293</v>
      </c>
      <c r="B18" s="248" t="s">
        <v>294</v>
      </c>
      <c r="C18" s="185">
        <v>500</v>
      </c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</row>
    <row r="19" spans="1:26" ht="12.75" customHeight="1" x14ac:dyDescent="0.2">
      <c r="A19" s="178" t="s">
        <v>295</v>
      </c>
      <c r="B19" s="248"/>
      <c r="C19" s="179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</row>
    <row r="20" spans="1:26" ht="12.75" customHeight="1" x14ac:dyDescent="0.2">
      <c r="A20" s="178" t="s">
        <v>296</v>
      </c>
      <c r="B20" s="248" t="s">
        <v>297</v>
      </c>
      <c r="C20" s="179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</row>
    <row r="21" spans="1:26" ht="12.75" customHeight="1" x14ac:dyDescent="0.2">
      <c r="A21" s="178" t="s">
        <v>298</v>
      </c>
      <c r="B21" s="248" t="s">
        <v>290</v>
      </c>
      <c r="C21" s="185">
        <f>IF(AND(C20&gt;=15,C19=1),5.8,C20/2)</f>
        <v>0</v>
      </c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</row>
    <row r="22" spans="1:26" ht="12.75" customHeight="1" x14ac:dyDescent="0.2">
      <c r="A22" s="178" t="s">
        <v>299</v>
      </c>
      <c r="B22" s="248"/>
      <c r="C22" s="250">
        <f>IFERROR(C17/C21,0)</f>
        <v>0</v>
      </c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</row>
    <row r="23" spans="1:26" ht="12.75" customHeight="1" x14ac:dyDescent="0.2">
      <c r="A23" s="178" t="s">
        <v>300</v>
      </c>
      <c r="B23" s="248"/>
      <c r="C23" s="253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</row>
    <row r="24" spans="1:26" ht="12.75" customHeight="1" x14ac:dyDescent="0.2">
      <c r="A24" s="254" t="s">
        <v>301</v>
      </c>
      <c r="B24" s="255"/>
      <c r="C24" s="256">
        <f>IFERROR(C22/C23,0)</f>
        <v>0</v>
      </c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</row>
    <row r="25" spans="1:26" ht="12.75" customHeight="1" x14ac:dyDescent="0.2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</row>
    <row r="26" spans="1:26" ht="12.75" customHeight="1" x14ac:dyDescent="0.2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</row>
    <row r="27" spans="1:26" ht="12.75" customHeight="1" x14ac:dyDescent="0.2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</row>
    <row r="28" spans="1:26" ht="12.75" customHeight="1" x14ac:dyDescent="0.2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</row>
    <row r="29" spans="1:26" ht="12.75" customHeight="1" x14ac:dyDescent="0.2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</row>
    <row r="30" spans="1:26" ht="12.75" customHeight="1" x14ac:dyDescent="0.2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</row>
    <row r="31" spans="1:26" ht="12.75" customHeight="1" x14ac:dyDescent="0.2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</row>
    <row r="32" spans="1:26" ht="12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</row>
    <row r="33" spans="1:26" ht="12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</row>
    <row r="34" spans="1:26" ht="12.75" customHeight="1" x14ac:dyDescent="0.2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</row>
    <row r="35" spans="1:26" ht="12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</row>
    <row r="36" spans="1:26" ht="12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</row>
    <row r="37" spans="1:26" ht="12.75" customHeight="1" x14ac:dyDescent="0.2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</row>
    <row r="38" spans="1:26" ht="12.75" customHeight="1" x14ac:dyDescent="0.2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</row>
    <row r="39" spans="1:26" ht="12.75" customHeight="1" x14ac:dyDescent="0.2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</row>
    <row r="40" spans="1:26" ht="12.75" customHeight="1" x14ac:dyDescent="0.2">
      <c r="A40" s="142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</row>
    <row r="41" spans="1:26" ht="12.75" customHeight="1" x14ac:dyDescent="0.2">
      <c r="A41" s="142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</row>
    <row r="42" spans="1:26" ht="12.75" customHeight="1" x14ac:dyDescent="0.2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</row>
    <row r="43" spans="1:26" ht="12.75" customHeight="1" x14ac:dyDescent="0.2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</row>
    <row r="44" spans="1:26" ht="12.75" customHeight="1" x14ac:dyDescent="0.2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</row>
    <row r="45" spans="1:26" ht="12.75" customHeight="1" x14ac:dyDescent="0.2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</row>
    <row r="46" spans="1:26" ht="12.75" customHeight="1" x14ac:dyDescent="0.2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</row>
    <row r="47" spans="1:26" ht="12.75" customHeight="1" x14ac:dyDescent="0.2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</row>
    <row r="48" spans="1:26" ht="12.75" customHeight="1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</row>
    <row r="49" spans="1:26" ht="12.75" customHeight="1" x14ac:dyDescent="0.2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</row>
    <row r="50" spans="1:26" ht="12.75" customHeight="1" x14ac:dyDescent="0.2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</row>
    <row r="51" spans="1:26" ht="12.75" customHeight="1" x14ac:dyDescent="0.2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</row>
    <row r="52" spans="1:26" ht="12.75" customHeight="1" x14ac:dyDescent="0.2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</row>
    <row r="53" spans="1:26" ht="12.75" customHeight="1" x14ac:dyDescent="0.2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</row>
    <row r="54" spans="1:26" ht="12.75" customHeight="1" x14ac:dyDescent="0.2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</row>
    <row r="55" spans="1:26" ht="12.75" customHeight="1" x14ac:dyDescent="0.2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</row>
    <row r="56" spans="1:26" ht="12.75" customHeight="1" x14ac:dyDescent="0.2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</row>
    <row r="57" spans="1:26" ht="12.75" customHeight="1" x14ac:dyDescent="0.2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</row>
    <row r="58" spans="1:26" ht="12.75" customHeight="1" x14ac:dyDescent="0.2">
      <c r="A58" s="142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</row>
    <row r="59" spans="1:26" ht="12.75" customHeight="1" x14ac:dyDescent="0.2">
      <c r="A59" s="142"/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</row>
    <row r="60" spans="1:26" ht="12.75" customHeight="1" x14ac:dyDescent="0.2">
      <c r="A60" s="142"/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</row>
    <row r="61" spans="1:26" ht="12.75" customHeight="1" x14ac:dyDescent="0.2">
      <c r="A61" s="142"/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</row>
    <row r="62" spans="1:26" ht="12.75" customHeight="1" x14ac:dyDescent="0.2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</row>
    <row r="63" spans="1:26" ht="12.75" customHeight="1" x14ac:dyDescent="0.2">
      <c r="A63" s="14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</row>
    <row r="64" spans="1:26" ht="12.7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</row>
    <row r="65" spans="1:26" ht="12.7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</row>
    <row r="66" spans="1:26" ht="12.7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</row>
    <row r="67" spans="1:26" ht="12.75" customHeight="1" x14ac:dyDescent="0.2">
      <c r="A67" s="142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</row>
    <row r="68" spans="1:26" ht="12.7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</row>
    <row r="69" spans="1:26" ht="12.7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</row>
    <row r="70" spans="1:26" ht="12.7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</row>
    <row r="71" spans="1:26" ht="12.75" customHeight="1" x14ac:dyDescent="0.2">
      <c r="A71" s="142"/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</row>
    <row r="72" spans="1:26" ht="12.75" customHeight="1" x14ac:dyDescent="0.2">
      <c r="A72" s="142"/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</row>
    <row r="73" spans="1:26" ht="12.75" customHeight="1" x14ac:dyDescent="0.2">
      <c r="A73" s="142"/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</row>
    <row r="74" spans="1:26" ht="12.75" customHeight="1" x14ac:dyDescent="0.2">
      <c r="A74" s="142"/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</row>
    <row r="75" spans="1:26" ht="12.75" customHeight="1" x14ac:dyDescent="0.2">
      <c r="A75" s="142"/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</row>
    <row r="76" spans="1:26" ht="12.75" customHeight="1" x14ac:dyDescent="0.2">
      <c r="A76" s="142"/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</row>
    <row r="77" spans="1:26" ht="12.75" customHeight="1" x14ac:dyDescent="0.2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</row>
    <row r="78" spans="1:26" ht="12.75" customHeight="1" x14ac:dyDescent="0.2">
      <c r="A78" s="142"/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</row>
    <row r="79" spans="1:26" ht="12.75" customHeight="1" x14ac:dyDescent="0.2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</row>
    <row r="80" spans="1:26" ht="12.75" customHeight="1" x14ac:dyDescent="0.2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</row>
    <row r="81" spans="1:26" ht="12.75" customHeight="1" x14ac:dyDescent="0.2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</row>
    <row r="82" spans="1:26" ht="12.75" customHeight="1" x14ac:dyDescent="0.2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</row>
    <row r="83" spans="1:26" ht="12.75" customHeight="1" x14ac:dyDescent="0.2">
      <c r="A83" s="142"/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</row>
    <row r="84" spans="1:26" ht="12.75" customHeight="1" x14ac:dyDescent="0.2">
      <c r="A84" s="142"/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</row>
    <row r="85" spans="1:26" ht="12.75" customHeight="1" x14ac:dyDescent="0.2">
      <c r="A85" s="142"/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</row>
    <row r="86" spans="1:26" ht="12.75" customHeight="1" x14ac:dyDescent="0.2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</row>
    <row r="87" spans="1:26" ht="12.75" customHeight="1" x14ac:dyDescent="0.2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</row>
    <row r="88" spans="1:26" ht="12.75" customHeight="1" x14ac:dyDescent="0.2">
      <c r="A88" s="142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</row>
    <row r="89" spans="1:26" ht="12.75" customHeight="1" x14ac:dyDescent="0.2">
      <c r="A89" s="142"/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</row>
    <row r="90" spans="1:26" ht="12.75" customHeight="1" x14ac:dyDescent="0.2">
      <c r="A90" s="142"/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</row>
    <row r="91" spans="1:26" ht="12.75" customHeight="1" x14ac:dyDescent="0.2">
      <c r="A91" s="142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</row>
    <row r="92" spans="1:26" ht="12.75" customHeight="1" x14ac:dyDescent="0.2">
      <c r="A92" s="142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</row>
    <row r="93" spans="1:26" ht="12.75" customHeight="1" x14ac:dyDescent="0.2">
      <c r="A93" s="142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</row>
    <row r="94" spans="1:26" ht="12.75" customHeight="1" x14ac:dyDescent="0.2">
      <c r="A94" s="142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</row>
    <row r="95" spans="1:26" ht="12.75" customHeight="1" x14ac:dyDescent="0.2">
      <c r="A95" s="142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</row>
    <row r="96" spans="1:26" ht="12.75" customHeight="1" x14ac:dyDescent="0.2">
      <c r="A96" s="142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</row>
    <row r="97" spans="1:26" ht="12.75" customHeight="1" x14ac:dyDescent="0.2">
      <c r="A97" s="142"/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</row>
    <row r="98" spans="1:26" ht="12.75" customHeight="1" x14ac:dyDescent="0.2">
      <c r="A98" s="142"/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</row>
    <row r="99" spans="1:26" ht="12.75" customHeight="1" x14ac:dyDescent="0.2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</row>
    <row r="100" spans="1:26" ht="12.75" customHeight="1" x14ac:dyDescent="0.2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</row>
    <row r="101" spans="1:26" ht="12.75" customHeight="1" x14ac:dyDescent="0.2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</row>
    <row r="102" spans="1:26" ht="12.75" customHeight="1" x14ac:dyDescent="0.2">
      <c r="A102" s="142"/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</row>
    <row r="103" spans="1:26" ht="12.75" customHeight="1" x14ac:dyDescent="0.2">
      <c r="A103" s="142"/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</row>
    <row r="104" spans="1:26" ht="12.75" customHeight="1" x14ac:dyDescent="0.2">
      <c r="A104" s="142"/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</row>
    <row r="105" spans="1:26" ht="12.75" customHeight="1" x14ac:dyDescent="0.2">
      <c r="A105" s="142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</row>
    <row r="106" spans="1:26" ht="12.75" customHeight="1" x14ac:dyDescent="0.2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</row>
    <row r="107" spans="1:26" ht="12.75" customHeight="1" x14ac:dyDescent="0.2">
      <c r="A107" s="142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</row>
    <row r="108" spans="1:26" ht="12.75" customHeight="1" x14ac:dyDescent="0.2">
      <c r="A108" s="142"/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</row>
    <row r="109" spans="1:26" ht="12.75" customHeight="1" x14ac:dyDescent="0.2">
      <c r="A109" s="142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</row>
    <row r="110" spans="1:26" ht="12.75" customHeight="1" x14ac:dyDescent="0.2">
      <c r="A110" s="142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</row>
    <row r="111" spans="1:26" ht="12.75" customHeight="1" x14ac:dyDescent="0.2">
      <c r="A111" s="142"/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</row>
    <row r="112" spans="1:26" ht="12.75" customHeight="1" x14ac:dyDescent="0.2">
      <c r="A112" s="142"/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</row>
    <row r="113" spans="1:26" ht="12.75" customHeight="1" x14ac:dyDescent="0.2">
      <c r="A113" s="142"/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</row>
    <row r="114" spans="1:26" ht="12.75" customHeight="1" x14ac:dyDescent="0.2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</row>
    <row r="115" spans="1:26" ht="12.75" customHeight="1" x14ac:dyDescent="0.2">
      <c r="A115" s="142"/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</row>
    <row r="116" spans="1:26" ht="12.75" customHeight="1" x14ac:dyDescent="0.2">
      <c r="A116" s="142"/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</row>
    <row r="117" spans="1:26" ht="12.75" customHeight="1" x14ac:dyDescent="0.2">
      <c r="A117" s="142"/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</row>
    <row r="118" spans="1:26" ht="12.75" customHeight="1" x14ac:dyDescent="0.2">
      <c r="A118" s="142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</row>
    <row r="119" spans="1:26" ht="12.75" customHeight="1" x14ac:dyDescent="0.2">
      <c r="A119" s="142"/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</row>
    <row r="120" spans="1:26" ht="12.75" customHeight="1" x14ac:dyDescent="0.2">
      <c r="A120" s="142"/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</row>
    <row r="121" spans="1:26" ht="12.75" customHeight="1" x14ac:dyDescent="0.2">
      <c r="A121" s="142"/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</row>
    <row r="122" spans="1:26" ht="12.75" customHeight="1" x14ac:dyDescent="0.2">
      <c r="A122" s="142"/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</row>
    <row r="123" spans="1:26" ht="12.75" customHeight="1" x14ac:dyDescent="0.2">
      <c r="A123" s="142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</row>
    <row r="124" spans="1:26" ht="12.75" customHeight="1" x14ac:dyDescent="0.2">
      <c r="A124" s="142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</row>
    <row r="125" spans="1:26" ht="12.75" customHeight="1" x14ac:dyDescent="0.2">
      <c r="A125" s="142"/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</row>
    <row r="126" spans="1:26" ht="12.75" customHeight="1" x14ac:dyDescent="0.2">
      <c r="A126" s="142"/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</row>
    <row r="127" spans="1:26" ht="12.75" customHeight="1" x14ac:dyDescent="0.2">
      <c r="A127" s="142"/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</row>
    <row r="128" spans="1:26" ht="12.75" customHeight="1" x14ac:dyDescent="0.2">
      <c r="A128" s="142"/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</row>
    <row r="129" spans="1:26" ht="12.75" customHeight="1" x14ac:dyDescent="0.2">
      <c r="A129" s="142"/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</row>
    <row r="130" spans="1:26" ht="12.75" customHeight="1" x14ac:dyDescent="0.2">
      <c r="A130" s="142"/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</row>
    <row r="131" spans="1:26" ht="12.75" customHeight="1" x14ac:dyDescent="0.2">
      <c r="A131" s="142"/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</row>
    <row r="132" spans="1:26" ht="12.75" customHeight="1" x14ac:dyDescent="0.2">
      <c r="A132" s="142"/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</row>
    <row r="133" spans="1:26" ht="12.75" customHeight="1" x14ac:dyDescent="0.2">
      <c r="A133" s="142"/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</row>
    <row r="134" spans="1:26" ht="12.75" customHeight="1" x14ac:dyDescent="0.2">
      <c r="A134" s="142"/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</row>
    <row r="135" spans="1:26" ht="12.75" customHeight="1" x14ac:dyDescent="0.2">
      <c r="A135" s="142"/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</row>
    <row r="136" spans="1:26" ht="12.75" customHeight="1" x14ac:dyDescent="0.2">
      <c r="A136" s="142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</row>
    <row r="137" spans="1:26" ht="12.75" customHeight="1" x14ac:dyDescent="0.2">
      <c r="A137" s="142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</row>
    <row r="138" spans="1:26" ht="12.75" customHeight="1" x14ac:dyDescent="0.2">
      <c r="A138" s="142"/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</row>
    <row r="139" spans="1:26" ht="12.75" customHeight="1" x14ac:dyDescent="0.2">
      <c r="A139" s="142"/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</row>
    <row r="140" spans="1:26" ht="12.75" customHeight="1" x14ac:dyDescent="0.2">
      <c r="A140" s="142"/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</row>
    <row r="141" spans="1:26" ht="12.75" customHeight="1" x14ac:dyDescent="0.2">
      <c r="A141" s="142"/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</row>
    <row r="142" spans="1:26" ht="12.75" customHeight="1" x14ac:dyDescent="0.2">
      <c r="A142" s="142"/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</row>
    <row r="143" spans="1:26" ht="12.75" customHeight="1" x14ac:dyDescent="0.2">
      <c r="A143" s="142"/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</row>
    <row r="144" spans="1:26" ht="12.75" customHeight="1" x14ac:dyDescent="0.2">
      <c r="A144" s="142"/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</row>
    <row r="145" spans="1:26" ht="12.75" customHeight="1" x14ac:dyDescent="0.2">
      <c r="A145" s="142"/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</row>
    <row r="146" spans="1:26" ht="12.75" customHeight="1" x14ac:dyDescent="0.2">
      <c r="A146" s="142"/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</row>
    <row r="147" spans="1:26" ht="12.75" customHeight="1" x14ac:dyDescent="0.2">
      <c r="A147" s="142"/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</row>
    <row r="148" spans="1:26" ht="12.75" customHeight="1" x14ac:dyDescent="0.2">
      <c r="A148" s="142"/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</row>
    <row r="149" spans="1:26" ht="12.75" customHeight="1" x14ac:dyDescent="0.2">
      <c r="A149" s="142"/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</row>
    <row r="150" spans="1:26" ht="12.75" customHeight="1" x14ac:dyDescent="0.2">
      <c r="A150" s="142"/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</row>
    <row r="151" spans="1:26" ht="12.75" customHeight="1" x14ac:dyDescent="0.2">
      <c r="A151" s="142"/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</row>
    <row r="152" spans="1:26" ht="12.75" customHeight="1" x14ac:dyDescent="0.2">
      <c r="A152" s="142"/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</row>
    <row r="153" spans="1:26" ht="12.75" customHeight="1" x14ac:dyDescent="0.2">
      <c r="A153" s="142"/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</row>
    <row r="154" spans="1:26" ht="12.75" customHeight="1" x14ac:dyDescent="0.2">
      <c r="A154" s="142"/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</row>
    <row r="155" spans="1:26" ht="12.75" customHeight="1" x14ac:dyDescent="0.2">
      <c r="A155" s="142"/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</row>
    <row r="156" spans="1:26" ht="12.75" customHeight="1" x14ac:dyDescent="0.2">
      <c r="A156" s="142"/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</row>
    <row r="157" spans="1:26" ht="12.75" customHeight="1" x14ac:dyDescent="0.2">
      <c r="A157" s="142"/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</row>
    <row r="158" spans="1:26" ht="12.75" customHeight="1" x14ac:dyDescent="0.2">
      <c r="A158" s="142"/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</row>
    <row r="159" spans="1:26" ht="12.75" customHeight="1" x14ac:dyDescent="0.2">
      <c r="A159" s="142"/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</row>
    <row r="160" spans="1:26" ht="12.75" customHeight="1" x14ac:dyDescent="0.2">
      <c r="A160" s="142"/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</row>
    <row r="161" spans="1:26" ht="12.75" customHeight="1" x14ac:dyDescent="0.2">
      <c r="A161" s="142"/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</row>
    <row r="162" spans="1:26" ht="12.75" customHeight="1" x14ac:dyDescent="0.2">
      <c r="A162" s="142"/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</row>
    <row r="163" spans="1:26" ht="12.75" customHeight="1" x14ac:dyDescent="0.2">
      <c r="A163" s="142"/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</row>
    <row r="164" spans="1:26" ht="12.75" customHeight="1" x14ac:dyDescent="0.2">
      <c r="A164" s="142"/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</row>
    <row r="165" spans="1:26" ht="12.75" customHeight="1" x14ac:dyDescent="0.2">
      <c r="A165" s="142"/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</row>
    <row r="166" spans="1:26" ht="12.75" customHeight="1" x14ac:dyDescent="0.2">
      <c r="A166" s="142"/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</row>
    <row r="167" spans="1:26" ht="12.75" customHeight="1" x14ac:dyDescent="0.2">
      <c r="A167" s="142"/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</row>
    <row r="168" spans="1:26" ht="12.75" customHeight="1" x14ac:dyDescent="0.2">
      <c r="A168" s="142"/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</row>
    <row r="169" spans="1:26" ht="12.75" customHeight="1" x14ac:dyDescent="0.2">
      <c r="A169" s="142"/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</row>
    <row r="170" spans="1:26" ht="12.75" customHeight="1" x14ac:dyDescent="0.2">
      <c r="A170" s="142"/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</row>
    <row r="171" spans="1:26" ht="12.75" customHeight="1" x14ac:dyDescent="0.2">
      <c r="A171" s="142"/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</row>
    <row r="172" spans="1:26" ht="12.75" customHeight="1" x14ac:dyDescent="0.2">
      <c r="A172" s="142"/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</row>
    <row r="173" spans="1:26" ht="12.75" customHeight="1" x14ac:dyDescent="0.2">
      <c r="A173" s="142"/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</row>
    <row r="174" spans="1:26" ht="12.75" customHeight="1" x14ac:dyDescent="0.2">
      <c r="A174" s="142"/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</row>
    <row r="175" spans="1:26" ht="12.75" customHeight="1" x14ac:dyDescent="0.2">
      <c r="A175" s="142"/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</row>
    <row r="176" spans="1:26" ht="12.75" customHeight="1" x14ac:dyDescent="0.2">
      <c r="A176" s="142"/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</row>
    <row r="177" spans="1:26" ht="12.75" customHeight="1" x14ac:dyDescent="0.2">
      <c r="A177" s="142"/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</row>
    <row r="178" spans="1:26" ht="12.75" customHeight="1" x14ac:dyDescent="0.2">
      <c r="A178" s="142"/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</row>
    <row r="179" spans="1:26" ht="12.75" customHeight="1" x14ac:dyDescent="0.2">
      <c r="A179" s="142"/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</row>
    <row r="180" spans="1:26" ht="12.75" customHeight="1" x14ac:dyDescent="0.2">
      <c r="A180" s="142"/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</row>
    <row r="181" spans="1:26" ht="12.75" customHeight="1" x14ac:dyDescent="0.2">
      <c r="A181" s="142"/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</row>
    <row r="182" spans="1:26" ht="12.75" customHeight="1" x14ac:dyDescent="0.2">
      <c r="A182" s="142"/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</row>
    <row r="183" spans="1:26" ht="12.75" customHeight="1" x14ac:dyDescent="0.2">
      <c r="A183" s="142"/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</row>
    <row r="184" spans="1:26" ht="12.75" customHeight="1" x14ac:dyDescent="0.2">
      <c r="A184" s="142"/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</row>
    <row r="185" spans="1:26" ht="12.75" customHeight="1" x14ac:dyDescent="0.2">
      <c r="A185" s="142"/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</row>
    <row r="186" spans="1:26" ht="12.75" customHeight="1" x14ac:dyDescent="0.2">
      <c r="A186" s="142"/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</row>
    <row r="187" spans="1:26" ht="12.75" customHeight="1" x14ac:dyDescent="0.2">
      <c r="A187" s="142"/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</row>
    <row r="188" spans="1:26" ht="12.75" customHeight="1" x14ac:dyDescent="0.2">
      <c r="A188" s="142"/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</row>
    <row r="189" spans="1:26" ht="12.75" customHeight="1" x14ac:dyDescent="0.2">
      <c r="A189" s="142"/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</row>
    <row r="190" spans="1:26" ht="12.75" customHeight="1" x14ac:dyDescent="0.2">
      <c r="A190" s="142"/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</row>
    <row r="191" spans="1:26" ht="12.75" customHeight="1" x14ac:dyDescent="0.2">
      <c r="A191" s="142"/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</row>
    <row r="192" spans="1:26" ht="12.75" customHeight="1" x14ac:dyDescent="0.2">
      <c r="A192" s="142"/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</row>
    <row r="193" spans="1:26" ht="12.75" customHeight="1" x14ac:dyDescent="0.2">
      <c r="A193" s="142"/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</row>
    <row r="194" spans="1:26" ht="12.75" customHeight="1" x14ac:dyDescent="0.2">
      <c r="A194" s="142"/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</row>
    <row r="195" spans="1:26" ht="12.75" customHeight="1" x14ac:dyDescent="0.2">
      <c r="A195" s="142"/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</row>
    <row r="196" spans="1:26" ht="12.75" customHeight="1" x14ac:dyDescent="0.2">
      <c r="A196" s="142"/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</row>
    <row r="197" spans="1:26" ht="12.75" customHeight="1" x14ac:dyDescent="0.2">
      <c r="A197" s="142"/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</row>
    <row r="198" spans="1:26" ht="12.75" customHeight="1" x14ac:dyDescent="0.2">
      <c r="A198" s="142"/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</row>
    <row r="199" spans="1:26" ht="12.75" customHeight="1" x14ac:dyDescent="0.2">
      <c r="A199" s="142"/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</row>
    <row r="200" spans="1:26" ht="12.75" customHeight="1" x14ac:dyDescent="0.2">
      <c r="A200" s="142"/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</row>
    <row r="201" spans="1:26" ht="12.75" customHeight="1" x14ac:dyDescent="0.2">
      <c r="A201" s="142"/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</row>
    <row r="202" spans="1:26" ht="12.75" customHeight="1" x14ac:dyDescent="0.2">
      <c r="A202" s="142"/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</row>
    <row r="203" spans="1:26" ht="12.75" customHeight="1" x14ac:dyDescent="0.2">
      <c r="A203" s="142"/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</row>
    <row r="204" spans="1:26" ht="12.75" customHeight="1" x14ac:dyDescent="0.2">
      <c r="A204" s="142"/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</row>
    <row r="205" spans="1:26" ht="12.75" customHeight="1" x14ac:dyDescent="0.2">
      <c r="A205" s="142"/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</row>
    <row r="206" spans="1:26" ht="12.75" customHeight="1" x14ac:dyDescent="0.2">
      <c r="A206" s="142"/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</row>
    <row r="207" spans="1:26" ht="12.75" customHeight="1" x14ac:dyDescent="0.2">
      <c r="A207" s="142"/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</row>
    <row r="208" spans="1:26" ht="12.75" customHeight="1" x14ac:dyDescent="0.2">
      <c r="A208" s="142"/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</row>
    <row r="209" spans="1:26" ht="12.75" customHeight="1" x14ac:dyDescent="0.2">
      <c r="A209" s="142"/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</row>
    <row r="210" spans="1:26" ht="12.75" customHeight="1" x14ac:dyDescent="0.2">
      <c r="A210" s="142"/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</row>
    <row r="211" spans="1:26" ht="12.75" customHeight="1" x14ac:dyDescent="0.2">
      <c r="A211" s="142"/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</row>
    <row r="212" spans="1:26" ht="12.75" customHeight="1" x14ac:dyDescent="0.2">
      <c r="A212" s="142"/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</row>
    <row r="213" spans="1:26" ht="12.75" customHeight="1" x14ac:dyDescent="0.2">
      <c r="A213" s="142"/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</row>
    <row r="214" spans="1:26" ht="12.75" customHeight="1" x14ac:dyDescent="0.2">
      <c r="A214" s="142"/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</row>
    <row r="215" spans="1:26" ht="12.75" customHeight="1" x14ac:dyDescent="0.2">
      <c r="A215" s="142"/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</row>
    <row r="216" spans="1:26" ht="12.75" customHeight="1" x14ac:dyDescent="0.2">
      <c r="A216" s="142"/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</row>
    <row r="217" spans="1:26" ht="12.75" customHeight="1" x14ac:dyDescent="0.2">
      <c r="A217" s="142"/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</row>
    <row r="218" spans="1:26" ht="12.75" customHeight="1" x14ac:dyDescent="0.2">
      <c r="A218" s="142"/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</row>
    <row r="219" spans="1:26" ht="12.75" customHeight="1" x14ac:dyDescent="0.2">
      <c r="A219" s="142"/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</row>
    <row r="220" spans="1:26" ht="12.75" customHeight="1" x14ac:dyDescent="0.2">
      <c r="A220" s="142"/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</row>
    <row r="221" spans="1:26" ht="12.75" customHeight="1" x14ac:dyDescent="0.2">
      <c r="A221" s="142"/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</row>
    <row r="222" spans="1:26" ht="12.75" customHeight="1" x14ac:dyDescent="0.2">
      <c r="A222" s="142"/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</row>
    <row r="223" spans="1:26" ht="12.75" customHeight="1" x14ac:dyDescent="0.2">
      <c r="A223" s="142"/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</row>
    <row r="224" spans="1:26" ht="12.75" customHeight="1" x14ac:dyDescent="0.2">
      <c r="A224" s="142"/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</row>
    <row r="225" spans="1:26" ht="12.75" customHeight="1" x14ac:dyDescent="0.2">
      <c r="A225" s="142"/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</row>
    <row r="226" spans="1:26" ht="12.75" customHeight="1" x14ac:dyDescent="0.2">
      <c r="A226" s="142"/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</row>
    <row r="227" spans="1:26" ht="12.75" customHeight="1" x14ac:dyDescent="0.2">
      <c r="A227" s="142"/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</row>
    <row r="228" spans="1:26" ht="12.75" customHeight="1" x14ac:dyDescent="0.2">
      <c r="A228" s="142"/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</row>
    <row r="229" spans="1:26" ht="12.75" customHeight="1" x14ac:dyDescent="0.2">
      <c r="A229" s="142"/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</row>
    <row r="230" spans="1:26" ht="12.75" customHeight="1" x14ac:dyDescent="0.2">
      <c r="A230" s="142"/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</row>
    <row r="231" spans="1:26" ht="12.75" customHeight="1" x14ac:dyDescent="0.2">
      <c r="A231" s="142"/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</row>
    <row r="232" spans="1:26" ht="12.75" customHeight="1" x14ac:dyDescent="0.2">
      <c r="A232" s="142"/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</row>
    <row r="233" spans="1:26" ht="12.75" customHeight="1" x14ac:dyDescent="0.2">
      <c r="A233" s="142"/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</row>
    <row r="234" spans="1:26" ht="12.75" customHeight="1" x14ac:dyDescent="0.2">
      <c r="A234" s="142"/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</row>
    <row r="235" spans="1:26" ht="12.75" customHeight="1" x14ac:dyDescent="0.2">
      <c r="A235" s="142"/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</row>
    <row r="236" spans="1:26" ht="12.75" customHeight="1" x14ac:dyDescent="0.2">
      <c r="A236" s="142"/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</row>
    <row r="237" spans="1:26" ht="12.75" customHeight="1" x14ac:dyDescent="0.2">
      <c r="A237" s="142"/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</row>
    <row r="238" spans="1:26" ht="12.75" customHeight="1" x14ac:dyDescent="0.2">
      <c r="A238" s="142"/>
      <c r="B238" s="142"/>
      <c r="C238" s="142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</row>
    <row r="239" spans="1:26" ht="12.75" customHeight="1" x14ac:dyDescent="0.2">
      <c r="A239" s="142"/>
      <c r="B239" s="142"/>
      <c r="C239" s="142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</row>
    <row r="240" spans="1:26" ht="12.75" customHeight="1" x14ac:dyDescent="0.2">
      <c r="A240" s="142"/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</row>
    <row r="241" spans="1:26" ht="12.75" customHeight="1" x14ac:dyDescent="0.2">
      <c r="A241" s="142"/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</row>
    <row r="242" spans="1:26" ht="12.75" customHeight="1" x14ac:dyDescent="0.2">
      <c r="A242" s="142"/>
      <c r="B242" s="142"/>
      <c r="C242" s="142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</row>
    <row r="243" spans="1:26" ht="12.75" customHeight="1" x14ac:dyDescent="0.2">
      <c r="A243" s="142"/>
      <c r="B243" s="142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</row>
    <row r="244" spans="1:26" ht="12.75" customHeight="1" x14ac:dyDescent="0.2">
      <c r="A244" s="142"/>
      <c r="B244" s="142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</row>
    <row r="245" spans="1:26" ht="12.75" customHeight="1" x14ac:dyDescent="0.2">
      <c r="A245" s="142"/>
      <c r="B245" s="142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</row>
    <row r="246" spans="1:26" ht="12.75" customHeight="1" x14ac:dyDescent="0.2">
      <c r="A246" s="142"/>
      <c r="B246" s="142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</row>
    <row r="247" spans="1:26" ht="12.75" customHeight="1" x14ac:dyDescent="0.2">
      <c r="A247" s="142"/>
      <c r="B247" s="142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</row>
    <row r="248" spans="1:26" ht="12.75" customHeight="1" x14ac:dyDescent="0.2">
      <c r="A248" s="142"/>
      <c r="B248" s="142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</row>
    <row r="249" spans="1:26" ht="12.75" customHeight="1" x14ac:dyDescent="0.2">
      <c r="A249" s="142"/>
      <c r="B249" s="142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</row>
    <row r="250" spans="1:26" ht="12.75" customHeight="1" x14ac:dyDescent="0.2">
      <c r="A250" s="142"/>
      <c r="B250" s="142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</row>
    <row r="251" spans="1:26" ht="12.75" customHeight="1" x14ac:dyDescent="0.2">
      <c r="A251" s="142"/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</row>
    <row r="252" spans="1:26" ht="12.75" customHeight="1" x14ac:dyDescent="0.2">
      <c r="A252" s="142"/>
      <c r="B252" s="142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</row>
    <row r="253" spans="1:26" ht="12.75" customHeight="1" x14ac:dyDescent="0.2">
      <c r="A253" s="142"/>
      <c r="B253" s="142"/>
      <c r="C253" s="142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</row>
    <row r="254" spans="1:26" ht="12.75" customHeight="1" x14ac:dyDescent="0.2">
      <c r="A254" s="142"/>
      <c r="B254" s="142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</row>
    <row r="255" spans="1:26" ht="12.75" customHeight="1" x14ac:dyDescent="0.2">
      <c r="A255" s="142"/>
      <c r="B255" s="142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</row>
    <row r="256" spans="1:26" ht="12.75" customHeight="1" x14ac:dyDescent="0.2">
      <c r="A256" s="142"/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</row>
    <row r="257" spans="1:26" ht="12.75" customHeight="1" x14ac:dyDescent="0.2">
      <c r="A257" s="142"/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</row>
    <row r="258" spans="1:26" ht="12.75" customHeight="1" x14ac:dyDescent="0.2">
      <c r="A258" s="142"/>
      <c r="B258" s="142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</row>
    <row r="259" spans="1:26" ht="12.75" customHeight="1" x14ac:dyDescent="0.2">
      <c r="A259" s="142"/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</row>
    <row r="260" spans="1:26" ht="12.75" customHeight="1" x14ac:dyDescent="0.2">
      <c r="A260" s="142"/>
      <c r="B260" s="142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</row>
    <row r="261" spans="1:26" ht="12.75" customHeight="1" x14ac:dyDescent="0.2">
      <c r="A261" s="142"/>
      <c r="B261" s="142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</row>
    <row r="262" spans="1:26" ht="12.75" customHeight="1" x14ac:dyDescent="0.2">
      <c r="A262" s="142"/>
      <c r="B262" s="142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</row>
    <row r="263" spans="1:26" ht="12.75" customHeight="1" x14ac:dyDescent="0.2">
      <c r="A263" s="142"/>
      <c r="B263" s="142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</row>
    <row r="264" spans="1:26" ht="12.75" customHeight="1" x14ac:dyDescent="0.2">
      <c r="A264" s="142"/>
      <c r="B264" s="142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</row>
    <row r="265" spans="1:26" ht="12.75" customHeight="1" x14ac:dyDescent="0.2">
      <c r="A265" s="142"/>
      <c r="B265" s="142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</row>
    <row r="266" spans="1:26" ht="12.75" customHeight="1" x14ac:dyDescent="0.2">
      <c r="A266" s="142"/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</row>
    <row r="267" spans="1:26" ht="12.75" customHeight="1" x14ac:dyDescent="0.2">
      <c r="A267" s="142"/>
      <c r="B267" s="142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</row>
    <row r="268" spans="1:26" ht="12.75" customHeight="1" x14ac:dyDescent="0.2">
      <c r="A268" s="142"/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</row>
    <row r="269" spans="1:26" ht="12.75" customHeight="1" x14ac:dyDescent="0.2">
      <c r="A269" s="142"/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</row>
    <row r="270" spans="1:26" ht="12.75" customHeight="1" x14ac:dyDescent="0.2">
      <c r="A270" s="142"/>
      <c r="B270" s="142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</row>
    <row r="271" spans="1:26" ht="12.75" customHeight="1" x14ac:dyDescent="0.2">
      <c r="A271" s="142"/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</row>
    <row r="272" spans="1:26" ht="12.75" customHeight="1" x14ac:dyDescent="0.2">
      <c r="A272" s="142"/>
      <c r="B272" s="142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</row>
    <row r="273" spans="1:26" ht="12.75" customHeight="1" x14ac:dyDescent="0.2">
      <c r="A273" s="142"/>
      <c r="B273" s="142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</row>
    <row r="274" spans="1:26" ht="12.75" customHeight="1" x14ac:dyDescent="0.2">
      <c r="A274" s="142"/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</row>
    <row r="275" spans="1:26" ht="12.75" customHeight="1" x14ac:dyDescent="0.2">
      <c r="A275" s="142"/>
      <c r="B275" s="142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</row>
    <row r="276" spans="1:26" ht="12.75" customHeight="1" x14ac:dyDescent="0.2">
      <c r="A276" s="142"/>
      <c r="B276" s="142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</row>
    <row r="277" spans="1:26" ht="12.75" customHeight="1" x14ac:dyDescent="0.2">
      <c r="A277" s="142"/>
      <c r="B277" s="142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</row>
    <row r="278" spans="1:26" ht="12.75" customHeight="1" x14ac:dyDescent="0.2">
      <c r="A278" s="142"/>
      <c r="B278" s="142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</row>
    <row r="279" spans="1:26" ht="12.75" customHeight="1" x14ac:dyDescent="0.2">
      <c r="A279" s="142"/>
      <c r="B279" s="142"/>
      <c r="C279" s="142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</row>
    <row r="280" spans="1:26" ht="12.75" customHeight="1" x14ac:dyDescent="0.2">
      <c r="A280" s="142"/>
      <c r="B280" s="142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</row>
    <row r="281" spans="1:26" ht="12.75" customHeight="1" x14ac:dyDescent="0.2">
      <c r="A281" s="142"/>
      <c r="B281" s="142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</row>
    <row r="282" spans="1:26" ht="12.75" customHeight="1" x14ac:dyDescent="0.2">
      <c r="A282" s="142"/>
      <c r="B282" s="142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</row>
    <row r="283" spans="1:26" ht="12.75" customHeight="1" x14ac:dyDescent="0.2">
      <c r="A283" s="142"/>
      <c r="B283" s="142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</row>
    <row r="284" spans="1:26" ht="12.75" customHeight="1" x14ac:dyDescent="0.2">
      <c r="A284" s="142"/>
      <c r="B284" s="142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</row>
    <row r="285" spans="1:26" ht="12.75" customHeight="1" x14ac:dyDescent="0.2">
      <c r="A285" s="142"/>
      <c r="B285" s="142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</row>
    <row r="286" spans="1:26" ht="12.75" customHeight="1" x14ac:dyDescent="0.2">
      <c r="A286" s="142"/>
      <c r="B286" s="142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</row>
    <row r="287" spans="1:26" ht="12.75" customHeight="1" x14ac:dyDescent="0.2">
      <c r="A287" s="142"/>
      <c r="B287" s="142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</row>
    <row r="288" spans="1:26" ht="12.75" customHeight="1" x14ac:dyDescent="0.2">
      <c r="A288" s="142"/>
      <c r="B288" s="142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</row>
    <row r="289" spans="1:26" ht="12.75" customHeight="1" x14ac:dyDescent="0.2">
      <c r="A289" s="142"/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</row>
    <row r="290" spans="1:26" ht="12.75" customHeight="1" x14ac:dyDescent="0.2">
      <c r="A290" s="142"/>
      <c r="B290" s="142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</row>
    <row r="291" spans="1:26" ht="12.75" customHeight="1" x14ac:dyDescent="0.2">
      <c r="A291" s="142"/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</row>
    <row r="292" spans="1:26" ht="12.75" customHeight="1" x14ac:dyDescent="0.2">
      <c r="A292" s="142"/>
      <c r="B292" s="142"/>
      <c r="C292" s="142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</row>
    <row r="293" spans="1:26" ht="12.75" customHeight="1" x14ac:dyDescent="0.2">
      <c r="A293" s="142"/>
      <c r="B293" s="142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</row>
    <row r="294" spans="1:26" ht="12.75" customHeight="1" x14ac:dyDescent="0.2">
      <c r="A294" s="142"/>
      <c r="B294" s="142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</row>
    <row r="295" spans="1:26" ht="12.75" customHeight="1" x14ac:dyDescent="0.2">
      <c r="A295" s="142"/>
      <c r="B295" s="142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</row>
    <row r="296" spans="1:26" ht="12.75" customHeight="1" x14ac:dyDescent="0.2">
      <c r="A296" s="142"/>
      <c r="B296" s="142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</row>
    <row r="297" spans="1:26" ht="12.75" customHeight="1" x14ac:dyDescent="0.2">
      <c r="A297" s="142"/>
      <c r="B297" s="142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</row>
    <row r="298" spans="1:26" ht="12.75" customHeight="1" x14ac:dyDescent="0.2">
      <c r="A298" s="142"/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</row>
    <row r="299" spans="1:26" ht="12.75" customHeight="1" x14ac:dyDescent="0.2">
      <c r="A299" s="142"/>
      <c r="B299" s="142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</row>
    <row r="300" spans="1:26" ht="12.75" customHeight="1" x14ac:dyDescent="0.2">
      <c r="A300" s="142"/>
      <c r="B300" s="142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</row>
    <row r="301" spans="1:26" ht="12.75" customHeight="1" x14ac:dyDescent="0.2">
      <c r="A301" s="142"/>
      <c r="B301" s="142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</row>
    <row r="302" spans="1:26" ht="12.75" customHeight="1" x14ac:dyDescent="0.2">
      <c r="A302" s="142"/>
      <c r="B302" s="142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</row>
    <row r="303" spans="1:26" ht="12.75" customHeight="1" x14ac:dyDescent="0.2">
      <c r="A303" s="142"/>
      <c r="B303" s="142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</row>
    <row r="304" spans="1:26" ht="12.75" customHeight="1" x14ac:dyDescent="0.2">
      <c r="A304" s="142"/>
      <c r="B304" s="142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</row>
    <row r="305" spans="1:26" ht="12.75" customHeight="1" x14ac:dyDescent="0.2">
      <c r="A305" s="142"/>
      <c r="B305" s="142"/>
      <c r="C305" s="142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</row>
    <row r="306" spans="1:26" ht="12.75" customHeight="1" x14ac:dyDescent="0.2">
      <c r="A306" s="142"/>
      <c r="B306" s="142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</row>
    <row r="307" spans="1:26" ht="12.75" customHeight="1" x14ac:dyDescent="0.2">
      <c r="A307" s="142"/>
      <c r="B307" s="142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</row>
    <row r="308" spans="1:26" ht="12.75" customHeight="1" x14ac:dyDescent="0.2">
      <c r="A308" s="142"/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</row>
    <row r="309" spans="1:26" ht="12.75" customHeight="1" x14ac:dyDescent="0.2">
      <c r="A309" s="142"/>
      <c r="B309" s="142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</row>
    <row r="310" spans="1:26" ht="12.75" customHeight="1" x14ac:dyDescent="0.2">
      <c r="A310" s="142"/>
      <c r="B310" s="142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</row>
    <row r="311" spans="1:26" ht="12.75" customHeight="1" x14ac:dyDescent="0.2">
      <c r="A311" s="142"/>
      <c r="B311" s="142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</row>
    <row r="312" spans="1:26" ht="12.75" customHeight="1" x14ac:dyDescent="0.2">
      <c r="A312" s="142"/>
      <c r="B312" s="142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</row>
    <row r="313" spans="1:26" ht="12.75" customHeight="1" x14ac:dyDescent="0.2">
      <c r="A313" s="142"/>
      <c r="B313" s="142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</row>
    <row r="314" spans="1:26" ht="12.75" customHeight="1" x14ac:dyDescent="0.2">
      <c r="A314" s="142"/>
      <c r="B314" s="142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</row>
    <row r="315" spans="1:26" ht="12.75" customHeight="1" x14ac:dyDescent="0.2">
      <c r="A315" s="142"/>
      <c r="B315" s="142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</row>
    <row r="316" spans="1:26" ht="12.75" customHeight="1" x14ac:dyDescent="0.2">
      <c r="A316" s="142"/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</row>
    <row r="317" spans="1:26" ht="12.75" customHeight="1" x14ac:dyDescent="0.2">
      <c r="A317" s="142"/>
      <c r="B317" s="142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</row>
    <row r="318" spans="1:26" ht="12.75" customHeight="1" x14ac:dyDescent="0.2">
      <c r="A318" s="142"/>
      <c r="B318" s="142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</row>
    <row r="319" spans="1:26" ht="12.75" customHeight="1" x14ac:dyDescent="0.2">
      <c r="A319" s="142"/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</row>
    <row r="320" spans="1:26" ht="12.75" customHeight="1" x14ac:dyDescent="0.2">
      <c r="A320" s="142"/>
      <c r="B320" s="142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</row>
    <row r="321" spans="1:26" ht="12.75" customHeight="1" x14ac:dyDescent="0.2">
      <c r="A321" s="142"/>
      <c r="B321" s="142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</row>
    <row r="322" spans="1:26" ht="12.75" customHeight="1" x14ac:dyDescent="0.2">
      <c r="A322" s="142"/>
      <c r="B322" s="142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</row>
    <row r="323" spans="1:26" ht="12.75" customHeight="1" x14ac:dyDescent="0.2">
      <c r="A323" s="142"/>
      <c r="B323" s="142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</row>
    <row r="324" spans="1:26" ht="12.75" customHeight="1" x14ac:dyDescent="0.2">
      <c r="A324" s="142"/>
      <c r="B324" s="142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</row>
    <row r="325" spans="1:26" ht="12.75" customHeight="1" x14ac:dyDescent="0.2">
      <c r="A325" s="142"/>
      <c r="B325" s="142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</row>
    <row r="326" spans="1:26" ht="12.75" customHeight="1" x14ac:dyDescent="0.2">
      <c r="A326" s="142"/>
      <c r="B326" s="142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</row>
    <row r="327" spans="1:26" ht="12.75" customHeight="1" x14ac:dyDescent="0.2">
      <c r="A327" s="142"/>
      <c r="B327" s="142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</row>
    <row r="328" spans="1:26" ht="12.75" customHeight="1" x14ac:dyDescent="0.2">
      <c r="A328" s="142"/>
      <c r="B328" s="142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</row>
    <row r="329" spans="1:26" ht="12.75" customHeight="1" x14ac:dyDescent="0.2">
      <c r="A329" s="142"/>
      <c r="B329" s="142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</row>
    <row r="330" spans="1:26" ht="12.75" customHeight="1" x14ac:dyDescent="0.2">
      <c r="A330" s="142"/>
      <c r="B330" s="142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</row>
    <row r="331" spans="1:26" ht="12.75" customHeight="1" x14ac:dyDescent="0.2">
      <c r="A331" s="142"/>
      <c r="B331" s="142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</row>
    <row r="332" spans="1:26" ht="12.75" customHeight="1" x14ac:dyDescent="0.2">
      <c r="A332" s="142"/>
      <c r="B332" s="142"/>
      <c r="C332" s="142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</row>
    <row r="333" spans="1:26" ht="12.75" customHeight="1" x14ac:dyDescent="0.2">
      <c r="A333" s="142"/>
      <c r="B333" s="142"/>
      <c r="C333" s="142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</row>
    <row r="334" spans="1:26" ht="12.75" customHeight="1" x14ac:dyDescent="0.2">
      <c r="A334" s="142"/>
      <c r="B334" s="142"/>
      <c r="C334" s="142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</row>
    <row r="335" spans="1:26" ht="12.75" customHeight="1" x14ac:dyDescent="0.2">
      <c r="A335" s="142"/>
      <c r="B335" s="142"/>
      <c r="C335" s="142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</row>
    <row r="336" spans="1:26" ht="12.75" customHeight="1" x14ac:dyDescent="0.2">
      <c r="A336" s="142"/>
      <c r="B336" s="142"/>
      <c r="C336" s="142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</row>
    <row r="337" spans="1:26" ht="12.75" customHeight="1" x14ac:dyDescent="0.2">
      <c r="A337" s="142"/>
      <c r="B337" s="142"/>
      <c r="C337" s="142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</row>
    <row r="338" spans="1:26" ht="12.75" customHeight="1" x14ac:dyDescent="0.2">
      <c r="A338" s="142"/>
      <c r="B338" s="142"/>
      <c r="C338" s="142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</row>
    <row r="339" spans="1:26" ht="12.75" customHeight="1" x14ac:dyDescent="0.2">
      <c r="A339" s="142"/>
      <c r="B339" s="142"/>
      <c r="C339" s="142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</row>
    <row r="340" spans="1:26" ht="12.75" customHeight="1" x14ac:dyDescent="0.2">
      <c r="A340" s="142"/>
      <c r="B340" s="142"/>
      <c r="C340" s="142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</row>
    <row r="341" spans="1:26" ht="12.75" customHeight="1" x14ac:dyDescent="0.2">
      <c r="A341" s="142"/>
      <c r="B341" s="142"/>
      <c r="C341" s="142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</row>
    <row r="342" spans="1:26" ht="12.75" customHeight="1" x14ac:dyDescent="0.2">
      <c r="A342" s="142"/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</row>
    <row r="343" spans="1:26" ht="12.75" customHeight="1" x14ac:dyDescent="0.2">
      <c r="A343" s="142"/>
      <c r="B343" s="142"/>
      <c r="C343" s="142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</row>
    <row r="344" spans="1:26" ht="12.75" customHeight="1" x14ac:dyDescent="0.2">
      <c r="A344" s="142"/>
      <c r="B344" s="142"/>
      <c r="C344" s="142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</row>
    <row r="345" spans="1:26" ht="12.75" customHeight="1" x14ac:dyDescent="0.2">
      <c r="A345" s="142"/>
      <c r="B345" s="142"/>
      <c r="C345" s="142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</row>
    <row r="346" spans="1:26" ht="12.75" customHeight="1" x14ac:dyDescent="0.2">
      <c r="A346" s="142"/>
      <c r="B346" s="142"/>
      <c r="C346" s="142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</row>
    <row r="347" spans="1:26" ht="12.75" customHeight="1" x14ac:dyDescent="0.2">
      <c r="A347" s="142"/>
      <c r="B347" s="142"/>
      <c r="C347" s="142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</row>
    <row r="348" spans="1:26" ht="12.75" customHeight="1" x14ac:dyDescent="0.2">
      <c r="A348" s="142"/>
      <c r="B348" s="142"/>
      <c r="C348" s="142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</row>
    <row r="349" spans="1:26" ht="12.75" customHeight="1" x14ac:dyDescent="0.2">
      <c r="A349" s="142"/>
      <c r="B349" s="142"/>
      <c r="C349" s="142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</row>
    <row r="350" spans="1:26" ht="12.75" customHeight="1" x14ac:dyDescent="0.2">
      <c r="A350" s="142"/>
      <c r="B350" s="142"/>
      <c r="C350" s="142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</row>
    <row r="351" spans="1:26" ht="12.75" customHeight="1" x14ac:dyDescent="0.2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</row>
    <row r="352" spans="1:26" ht="12.75" customHeight="1" x14ac:dyDescent="0.2">
      <c r="A352" s="142"/>
      <c r="B352" s="142"/>
      <c r="C352" s="142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</row>
    <row r="353" spans="1:26" ht="12.75" customHeight="1" x14ac:dyDescent="0.2">
      <c r="A353" s="142"/>
      <c r="B353" s="142"/>
      <c r="C353" s="142"/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</row>
    <row r="354" spans="1:26" ht="12.75" customHeight="1" x14ac:dyDescent="0.2">
      <c r="A354" s="142"/>
      <c r="B354" s="142"/>
      <c r="C354" s="142"/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</row>
    <row r="355" spans="1:26" ht="12.75" customHeight="1" x14ac:dyDescent="0.2">
      <c r="A355" s="142"/>
      <c r="B355" s="142"/>
      <c r="C355" s="142"/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</row>
    <row r="356" spans="1:26" ht="12.75" customHeight="1" x14ac:dyDescent="0.2">
      <c r="A356" s="142"/>
      <c r="B356" s="142"/>
      <c r="C356" s="142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</row>
    <row r="357" spans="1:26" ht="12.75" customHeight="1" x14ac:dyDescent="0.2">
      <c r="A357" s="142"/>
      <c r="B357" s="142"/>
      <c r="C357" s="142"/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</row>
    <row r="358" spans="1:26" ht="12.75" customHeight="1" x14ac:dyDescent="0.2">
      <c r="A358" s="142"/>
      <c r="B358" s="142"/>
      <c r="C358" s="142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</row>
    <row r="359" spans="1:26" ht="12.75" customHeight="1" x14ac:dyDescent="0.2">
      <c r="A359" s="142"/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</row>
    <row r="360" spans="1:26" ht="12.75" customHeight="1" x14ac:dyDescent="0.2">
      <c r="A360" s="142"/>
      <c r="B360" s="142"/>
      <c r="C360" s="142"/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</row>
    <row r="361" spans="1:26" ht="12.75" customHeight="1" x14ac:dyDescent="0.2">
      <c r="A361" s="142"/>
      <c r="B361" s="142"/>
      <c r="C361" s="142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</row>
    <row r="362" spans="1:26" ht="12.75" customHeight="1" x14ac:dyDescent="0.2">
      <c r="A362" s="142"/>
      <c r="B362" s="142"/>
      <c r="C362" s="142"/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</row>
    <row r="363" spans="1:26" ht="12.75" customHeight="1" x14ac:dyDescent="0.2">
      <c r="A363" s="142"/>
      <c r="B363" s="142"/>
      <c r="C363" s="142"/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</row>
    <row r="364" spans="1:26" ht="12.75" customHeight="1" x14ac:dyDescent="0.2">
      <c r="A364" s="142"/>
      <c r="B364" s="142"/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</row>
    <row r="365" spans="1:26" ht="12.75" customHeight="1" x14ac:dyDescent="0.2">
      <c r="A365" s="142"/>
      <c r="B365" s="142"/>
      <c r="C365" s="142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</row>
    <row r="366" spans="1:26" ht="12.75" customHeight="1" x14ac:dyDescent="0.2">
      <c r="A366" s="142"/>
      <c r="B366" s="142"/>
      <c r="C366" s="142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</row>
    <row r="367" spans="1:26" ht="12.75" customHeight="1" x14ac:dyDescent="0.2">
      <c r="A367" s="142"/>
      <c r="B367" s="142"/>
      <c r="C367" s="142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</row>
    <row r="368" spans="1:26" ht="12.75" customHeight="1" x14ac:dyDescent="0.2">
      <c r="A368" s="142"/>
      <c r="B368" s="142"/>
      <c r="C368" s="142"/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</row>
    <row r="369" spans="1:26" ht="12.75" customHeight="1" x14ac:dyDescent="0.2">
      <c r="A369" s="142"/>
      <c r="B369" s="142"/>
      <c r="C369" s="142"/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</row>
    <row r="370" spans="1:26" ht="12.75" customHeight="1" x14ac:dyDescent="0.2">
      <c r="A370" s="142"/>
      <c r="B370" s="142"/>
      <c r="C370" s="142"/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2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</row>
    <row r="371" spans="1:26" ht="12.75" customHeight="1" x14ac:dyDescent="0.2">
      <c r="A371" s="142"/>
      <c r="B371" s="142"/>
      <c r="C371" s="142"/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</row>
    <row r="372" spans="1:26" ht="12.75" customHeight="1" x14ac:dyDescent="0.2">
      <c r="A372" s="142"/>
      <c r="B372" s="142"/>
      <c r="C372" s="142"/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</row>
    <row r="373" spans="1:26" ht="12.75" customHeight="1" x14ac:dyDescent="0.2">
      <c r="A373" s="142"/>
      <c r="B373" s="142"/>
      <c r="C373" s="142"/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2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</row>
    <row r="374" spans="1:26" ht="12.75" customHeight="1" x14ac:dyDescent="0.2">
      <c r="A374" s="142"/>
      <c r="B374" s="142"/>
      <c r="C374" s="142"/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</row>
    <row r="375" spans="1:26" ht="12.75" customHeight="1" x14ac:dyDescent="0.2">
      <c r="A375" s="142"/>
      <c r="B375" s="142"/>
      <c r="C375" s="142"/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</row>
    <row r="376" spans="1:26" ht="12.75" customHeight="1" x14ac:dyDescent="0.2">
      <c r="A376" s="142"/>
      <c r="B376" s="142"/>
      <c r="C376" s="142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</row>
    <row r="377" spans="1:26" ht="12.75" customHeight="1" x14ac:dyDescent="0.2">
      <c r="A377" s="142"/>
      <c r="B377" s="142"/>
      <c r="C377" s="142"/>
      <c r="D377" s="142"/>
      <c r="E377" s="142"/>
      <c r="F377" s="142"/>
      <c r="G377" s="142"/>
      <c r="H377" s="142"/>
      <c r="I377" s="142"/>
      <c r="J377" s="142"/>
      <c r="K377" s="142"/>
      <c r="L377" s="142"/>
      <c r="M377" s="142"/>
      <c r="N377" s="142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</row>
    <row r="378" spans="1:26" ht="12.75" customHeight="1" x14ac:dyDescent="0.2">
      <c r="A378" s="142"/>
      <c r="B378" s="142"/>
      <c r="C378" s="142"/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2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</row>
    <row r="379" spans="1:26" ht="12.75" customHeight="1" x14ac:dyDescent="0.2">
      <c r="A379" s="142"/>
      <c r="B379" s="142"/>
      <c r="C379" s="142"/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</row>
    <row r="380" spans="1:26" ht="12.75" customHeight="1" x14ac:dyDescent="0.2">
      <c r="A380" s="142"/>
      <c r="B380" s="142"/>
      <c r="C380" s="142"/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2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</row>
    <row r="381" spans="1:26" ht="12.75" customHeight="1" x14ac:dyDescent="0.2">
      <c r="A381" s="142"/>
      <c r="B381" s="142"/>
      <c r="C381" s="142"/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2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</row>
    <row r="382" spans="1:26" ht="12.75" customHeight="1" x14ac:dyDescent="0.2">
      <c r="A382" s="142"/>
      <c r="B382" s="142"/>
      <c r="C382" s="142"/>
      <c r="D382" s="142"/>
      <c r="E382" s="142"/>
      <c r="F382" s="142"/>
      <c r="G382" s="142"/>
      <c r="H382" s="142"/>
      <c r="I382" s="142"/>
      <c r="J382" s="142"/>
      <c r="K382" s="142"/>
      <c r="L382" s="142"/>
      <c r="M382" s="142"/>
      <c r="N382" s="142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</row>
    <row r="383" spans="1:26" ht="12.75" customHeight="1" x14ac:dyDescent="0.2">
      <c r="A383" s="142"/>
      <c r="B383" s="142"/>
      <c r="C383" s="142"/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2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</row>
    <row r="384" spans="1:26" ht="12.75" customHeight="1" x14ac:dyDescent="0.2">
      <c r="A384" s="142"/>
      <c r="B384" s="142"/>
      <c r="C384" s="142"/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42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</row>
    <row r="385" spans="1:26" ht="12.75" customHeight="1" x14ac:dyDescent="0.2">
      <c r="A385" s="142"/>
      <c r="B385" s="142"/>
      <c r="C385" s="142"/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42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</row>
    <row r="386" spans="1:26" ht="12.75" customHeight="1" x14ac:dyDescent="0.2">
      <c r="A386" s="142"/>
      <c r="B386" s="142"/>
      <c r="C386" s="142"/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</row>
    <row r="387" spans="1:26" ht="12.75" customHeight="1" x14ac:dyDescent="0.2">
      <c r="A387" s="142"/>
      <c r="B387" s="142"/>
      <c r="C387" s="142"/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</row>
    <row r="388" spans="1:26" ht="12.75" customHeight="1" x14ac:dyDescent="0.2">
      <c r="A388" s="142"/>
      <c r="B388" s="142"/>
      <c r="C388" s="142"/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2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</row>
    <row r="389" spans="1:26" ht="12.75" customHeight="1" x14ac:dyDescent="0.2">
      <c r="A389" s="142"/>
      <c r="B389" s="142"/>
      <c r="C389" s="142"/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2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</row>
    <row r="390" spans="1:26" ht="12.75" customHeight="1" x14ac:dyDescent="0.2">
      <c r="A390" s="142"/>
      <c r="B390" s="142"/>
      <c r="C390" s="142"/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</row>
    <row r="391" spans="1:26" ht="12.75" customHeight="1" x14ac:dyDescent="0.2">
      <c r="A391" s="142"/>
      <c r="B391" s="142"/>
      <c r="C391" s="142"/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2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</row>
    <row r="392" spans="1:26" ht="12.75" customHeight="1" x14ac:dyDescent="0.2">
      <c r="A392" s="142"/>
      <c r="B392" s="142"/>
      <c r="C392" s="142"/>
      <c r="D392" s="142"/>
      <c r="E392" s="142"/>
      <c r="F392" s="142"/>
      <c r="G392" s="142"/>
      <c r="H392" s="142"/>
      <c r="I392" s="142"/>
      <c r="J392" s="142"/>
      <c r="K392" s="142"/>
      <c r="L392" s="142"/>
      <c r="M392" s="142"/>
      <c r="N392" s="142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</row>
    <row r="393" spans="1:26" ht="12.75" customHeight="1" x14ac:dyDescent="0.2">
      <c r="A393" s="142"/>
      <c r="B393" s="142"/>
      <c r="C393" s="142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</row>
    <row r="394" spans="1:26" ht="12.75" customHeight="1" x14ac:dyDescent="0.2">
      <c r="A394" s="142"/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</row>
    <row r="395" spans="1:26" ht="12.75" customHeight="1" x14ac:dyDescent="0.2">
      <c r="A395" s="142"/>
      <c r="B395" s="142"/>
      <c r="C395" s="142"/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2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</row>
    <row r="396" spans="1:26" ht="12.75" customHeight="1" x14ac:dyDescent="0.2">
      <c r="A396" s="142"/>
      <c r="B396" s="142"/>
      <c r="C396" s="142"/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2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</row>
    <row r="397" spans="1:26" ht="12.75" customHeight="1" x14ac:dyDescent="0.2">
      <c r="A397" s="142"/>
      <c r="B397" s="142"/>
      <c r="C397" s="142"/>
      <c r="D397" s="142"/>
      <c r="E397" s="142"/>
      <c r="F397" s="142"/>
      <c r="G397" s="142"/>
      <c r="H397" s="142"/>
      <c r="I397" s="142"/>
      <c r="J397" s="142"/>
      <c r="K397" s="142"/>
      <c r="L397" s="142"/>
      <c r="M397" s="142"/>
      <c r="N397" s="142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</row>
    <row r="398" spans="1:26" ht="12.75" customHeight="1" x14ac:dyDescent="0.2">
      <c r="A398" s="142"/>
      <c r="B398" s="142"/>
      <c r="C398" s="142"/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42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</row>
    <row r="399" spans="1:26" ht="12.75" customHeight="1" x14ac:dyDescent="0.2">
      <c r="A399" s="142"/>
      <c r="B399" s="142"/>
      <c r="C399" s="142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</row>
    <row r="400" spans="1:26" ht="12.75" customHeight="1" x14ac:dyDescent="0.2">
      <c r="A400" s="142"/>
      <c r="B400" s="142"/>
      <c r="C400" s="142"/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</row>
    <row r="401" spans="1:26" ht="12.75" customHeight="1" x14ac:dyDescent="0.2">
      <c r="A401" s="142"/>
      <c r="B401" s="142"/>
      <c r="C401" s="142"/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</row>
    <row r="402" spans="1:26" ht="12.75" customHeight="1" x14ac:dyDescent="0.2">
      <c r="A402" s="142"/>
      <c r="B402" s="142"/>
      <c r="C402" s="142"/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2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</row>
    <row r="403" spans="1:26" ht="12.75" customHeight="1" x14ac:dyDescent="0.2">
      <c r="A403" s="142"/>
      <c r="B403" s="142"/>
      <c r="C403" s="142"/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2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</row>
    <row r="404" spans="1:26" ht="12.75" customHeight="1" x14ac:dyDescent="0.2">
      <c r="A404" s="142"/>
      <c r="B404" s="142"/>
      <c r="C404" s="142"/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2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</row>
    <row r="405" spans="1:26" ht="12.75" customHeight="1" x14ac:dyDescent="0.2">
      <c r="A405" s="142"/>
      <c r="B405" s="142"/>
      <c r="C405" s="142"/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2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</row>
    <row r="406" spans="1:26" ht="12.75" customHeight="1" x14ac:dyDescent="0.2">
      <c r="A406" s="142"/>
      <c r="B406" s="142"/>
      <c r="C406" s="142"/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2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</row>
    <row r="407" spans="1:26" ht="12.75" customHeight="1" x14ac:dyDescent="0.2">
      <c r="A407" s="142"/>
      <c r="B407" s="142"/>
      <c r="C407" s="142"/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2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</row>
    <row r="408" spans="1:26" ht="12.75" customHeight="1" x14ac:dyDescent="0.2">
      <c r="A408" s="142"/>
      <c r="B408" s="142"/>
      <c r="C408" s="142"/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2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</row>
    <row r="409" spans="1:26" ht="12.75" customHeight="1" x14ac:dyDescent="0.2">
      <c r="A409" s="142"/>
      <c r="B409" s="142"/>
      <c r="C409" s="142"/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2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</row>
    <row r="410" spans="1:26" ht="12.75" customHeight="1" x14ac:dyDescent="0.2">
      <c r="A410" s="142"/>
      <c r="B410" s="142"/>
      <c r="C410" s="142"/>
      <c r="D410" s="142"/>
      <c r="E410" s="142"/>
      <c r="F410" s="142"/>
      <c r="G410" s="142"/>
      <c r="H410" s="142"/>
      <c r="I410" s="142"/>
      <c r="J410" s="142"/>
      <c r="K410" s="142"/>
      <c r="L410" s="142"/>
      <c r="M410" s="142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</row>
    <row r="411" spans="1:26" ht="12.75" customHeight="1" x14ac:dyDescent="0.2">
      <c r="A411" s="142"/>
      <c r="B411" s="142"/>
      <c r="C411" s="142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</row>
    <row r="412" spans="1:26" ht="12.75" customHeight="1" x14ac:dyDescent="0.2">
      <c r="A412" s="142"/>
      <c r="B412" s="142"/>
      <c r="C412" s="142"/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2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</row>
    <row r="413" spans="1:26" ht="12.75" customHeight="1" x14ac:dyDescent="0.2">
      <c r="A413" s="142"/>
      <c r="B413" s="142"/>
      <c r="C413" s="142"/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2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</row>
    <row r="414" spans="1:26" ht="12.75" customHeight="1" x14ac:dyDescent="0.2">
      <c r="A414" s="142"/>
      <c r="B414" s="142"/>
      <c r="C414" s="142"/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2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</row>
    <row r="415" spans="1:26" ht="12.75" customHeight="1" x14ac:dyDescent="0.2">
      <c r="A415" s="142"/>
      <c r="B415" s="142"/>
      <c r="C415" s="142"/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2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</row>
    <row r="416" spans="1:26" ht="12.75" customHeight="1" x14ac:dyDescent="0.2">
      <c r="A416" s="142"/>
      <c r="B416" s="142"/>
      <c r="C416" s="142"/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2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</row>
    <row r="417" spans="1:26" ht="12.75" customHeight="1" x14ac:dyDescent="0.2">
      <c r="A417" s="142"/>
      <c r="B417" s="142"/>
      <c r="C417" s="142"/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2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</row>
    <row r="418" spans="1:26" ht="12.75" customHeight="1" x14ac:dyDescent="0.2">
      <c r="A418" s="142"/>
      <c r="B418" s="142"/>
      <c r="C418" s="142"/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2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</row>
    <row r="419" spans="1:26" ht="12.75" customHeight="1" x14ac:dyDescent="0.2">
      <c r="A419" s="142"/>
      <c r="B419" s="142"/>
      <c r="C419" s="142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</row>
    <row r="420" spans="1:26" ht="12.75" customHeight="1" x14ac:dyDescent="0.2">
      <c r="A420" s="142"/>
      <c r="B420" s="142"/>
      <c r="C420" s="142"/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2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</row>
    <row r="421" spans="1:26" ht="12.75" customHeight="1" x14ac:dyDescent="0.2">
      <c r="A421" s="142"/>
      <c r="B421" s="142"/>
      <c r="C421" s="142"/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2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</row>
    <row r="422" spans="1:26" ht="12.75" customHeight="1" x14ac:dyDescent="0.2">
      <c r="A422" s="142"/>
      <c r="B422" s="142"/>
      <c r="C422" s="142"/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2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</row>
    <row r="423" spans="1:26" ht="12.75" customHeight="1" x14ac:dyDescent="0.2">
      <c r="A423" s="142"/>
      <c r="B423" s="142"/>
      <c r="C423" s="142"/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2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</row>
    <row r="424" spans="1:26" ht="12.75" customHeight="1" x14ac:dyDescent="0.2">
      <c r="A424" s="142"/>
      <c r="B424" s="142"/>
      <c r="C424" s="142"/>
      <c r="D424" s="142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</row>
    <row r="425" spans="1:26" ht="12.75" customHeight="1" x14ac:dyDescent="0.2">
      <c r="A425" s="142"/>
      <c r="B425" s="142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</row>
    <row r="426" spans="1:26" ht="12.75" customHeight="1" x14ac:dyDescent="0.2">
      <c r="A426" s="142"/>
      <c r="B426" s="142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</row>
    <row r="427" spans="1:26" ht="12.75" customHeight="1" x14ac:dyDescent="0.2">
      <c r="A427" s="142"/>
      <c r="B427" s="142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</row>
    <row r="428" spans="1:26" ht="12.75" customHeight="1" x14ac:dyDescent="0.2">
      <c r="A428" s="142"/>
      <c r="B428" s="142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</row>
    <row r="429" spans="1:26" ht="12.75" customHeight="1" x14ac:dyDescent="0.2">
      <c r="A429" s="142"/>
      <c r="B429" s="142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</row>
    <row r="430" spans="1:26" ht="12.75" customHeight="1" x14ac:dyDescent="0.2">
      <c r="A430" s="142"/>
      <c r="B430" s="142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</row>
    <row r="431" spans="1:26" ht="12.75" customHeight="1" x14ac:dyDescent="0.2">
      <c r="A431" s="142"/>
      <c r="B431" s="142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</row>
    <row r="432" spans="1:26" ht="12.75" customHeight="1" x14ac:dyDescent="0.2">
      <c r="A432" s="142"/>
      <c r="B432" s="142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</row>
    <row r="433" spans="1:26" ht="12.75" customHeight="1" x14ac:dyDescent="0.2">
      <c r="A433" s="142"/>
      <c r="B433" s="142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</row>
    <row r="434" spans="1:26" ht="12.75" customHeight="1" x14ac:dyDescent="0.2">
      <c r="A434" s="142"/>
      <c r="B434" s="142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</row>
    <row r="435" spans="1:26" ht="12.75" customHeight="1" x14ac:dyDescent="0.2">
      <c r="A435" s="142"/>
      <c r="B435" s="142"/>
      <c r="C435" s="142"/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</row>
    <row r="436" spans="1:26" ht="12.75" customHeight="1" x14ac:dyDescent="0.2">
      <c r="A436" s="142"/>
      <c r="B436" s="142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</row>
    <row r="437" spans="1:26" ht="12.75" customHeight="1" x14ac:dyDescent="0.2">
      <c r="A437" s="142"/>
      <c r="B437" s="142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</row>
    <row r="438" spans="1:26" ht="12.75" customHeight="1" x14ac:dyDescent="0.2">
      <c r="A438" s="142"/>
      <c r="B438" s="142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</row>
    <row r="439" spans="1:26" ht="12.75" customHeight="1" x14ac:dyDescent="0.2">
      <c r="A439" s="142"/>
      <c r="B439" s="142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</row>
    <row r="440" spans="1:26" ht="12.75" customHeight="1" x14ac:dyDescent="0.2">
      <c r="A440" s="142"/>
      <c r="B440" s="142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</row>
    <row r="441" spans="1:26" ht="12.75" customHeight="1" x14ac:dyDescent="0.2">
      <c r="A441" s="142"/>
      <c r="B441" s="142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</row>
    <row r="442" spans="1:26" ht="12.75" customHeight="1" x14ac:dyDescent="0.2">
      <c r="A442" s="142"/>
      <c r="B442" s="142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</row>
    <row r="443" spans="1:26" ht="12.75" customHeight="1" x14ac:dyDescent="0.2">
      <c r="A443" s="142"/>
      <c r="B443" s="142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</row>
    <row r="444" spans="1:26" ht="12.75" customHeight="1" x14ac:dyDescent="0.2">
      <c r="A444" s="142"/>
      <c r="B444" s="142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</row>
    <row r="445" spans="1:26" ht="12.75" customHeight="1" x14ac:dyDescent="0.2">
      <c r="A445" s="142"/>
      <c r="B445" s="142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</row>
    <row r="446" spans="1:26" ht="12.75" customHeight="1" x14ac:dyDescent="0.2">
      <c r="A446" s="142"/>
      <c r="B446" s="142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</row>
    <row r="447" spans="1:26" ht="12.75" customHeight="1" x14ac:dyDescent="0.2">
      <c r="A447" s="142"/>
      <c r="B447" s="142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</row>
    <row r="448" spans="1:26" ht="12.75" customHeight="1" x14ac:dyDescent="0.2">
      <c r="A448" s="142"/>
      <c r="B448" s="142"/>
      <c r="C448" s="142"/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</row>
    <row r="449" spans="1:26" ht="12.75" customHeight="1" x14ac:dyDescent="0.2">
      <c r="A449" s="142"/>
      <c r="B449" s="142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</row>
    <row r="450" spans="1:26" ht="12.75" customHeight="1" x14ac:dyDescent="0.2">
      <c r="A450" s="142"/>
      <c r="B450" s="142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</row>
    <row r="451" spans="1:26" ht="12.75" customHeight="1" x14ac:dyDescent="0.2">
      <c r="A451" s="142"/>
      <c r="B451" s="142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</row>
    <row r="452" spans="1:26" ht="12.75" customHeight="1" x14ac:dyDescent="0.2">
      <c r="A452" s="142"/>
      <c r="B452" s="142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</row>
    <row r="453" spans="1:26" ht="12.75" customHeight="1" x14ac:dyDescent="0.2">
      <c r="A453" s="142"/>
      <c r="B453" s="142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</row>
    <row r="454" spans="1:26" ht="12.75" customHeight="1" x14ac:dyDescent="0.2">
      <c r="A454" s="142"/>
      <c r="B454" s="142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</row>
    <row r="455" spans="1:26" ht="12.75" customHeight="1" x14ac:dyDescent="0.2">
      <c r="A455" s="142"/>
      <c r="B455" s="142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</row>
    <row r="456" spans="1:26" ht="12.75" customHeight="1" x14ac:dyDescent="0.2">
      <c r="A456" s="142"/>
      <c r="B456" s="142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</row>
    <row r="457" spans="1:26" ht="12.75" customHeight="1" x14ac:dyDescent="0.2">
      <c r="A457" s="142"/>
      <c r="B457" s="142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</row>
    <row r="458" spans="1:26" ht="12.75" customHeight="1" x14ac:dyDescent="0.2">
      <c r="A458" s="142"/>
      <c r="B458" s="142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</row>
    <row r="459" spans="1:26" ht="12.75" customHeight="1" x14ac:dyDescent="0.2">
      <c r="A459" s="142"/>
      <c r="B459" s="142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</row>
    <row r="460" spans="1:26" ht="12.75" customHeight="1" x14ac:dyDescent="0.2">
      <c r="A460" s="142"/>
      <c r="B460" s="142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</row>
    <row r="461" spans="1:26" ht="12.75" customHeight="1" x14ac:dyDescent="0.2">
      <c r="A461" s="142"/>
      <c r="B461" s="142"/>
      <c r="C461" s="142"/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</row>
    <row r="462" spans="1:26" ht="12.75" customHeight="1" x14ac:dyDescent="0.2">
      <c r="A462" s="142"/>
      <c r="B462" s="142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</row>
    <row r="463" spans="1:26" ht="12.75" customHeight="1" x14ac:dyDescent="0.2">
      <c r="A463" s="142"/>
      <c r="B463" s="142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</row>
    <row r="464" spans="1:26" ht="12.75" customHeight="1" x14ac:dyDescent="0.2">
      <c r="A464" s="142"/>
      <c r="B464" s="142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</row>
    <row r="465" spans="1:26" ht="12.75" customHeight="1" x14ac:dyDescent="0.2">
      <c r="A465" s="142"/>
      <c r="B465" s="142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</row>
    <row r="466" spans="1:26" ht="12.75" customHeight="1" x14ac:dyDescent="0.2">
      <c r="A466" s="142"/>
      <c r="B466" s="142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</row>
    <row r="467" spans="1:26" ht="12.75" customHeight="1" x14ac:dyDescent="0.2">
      <c r="A467" s="142"/>
      <c r="B467" s="142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</row>
    <row r="468" spans="1:26" ht="12.75" customHeight="1" x14ac:dyDescent="0.2">
      <c r="A468" s="142"/>
      <c r="B468" s="142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</row>
    <row r="469" spans="1:26" ht="12.75" customHeight="1" x14ac:dyDescent="0.2">
      <c r="A469" s="142"/>
      <c r="B469" s="142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</row>
    <row r="470" spans="1:26" ht="12.75" customHeight="1" x14ac:dyDescent="0.2">
      <c r="A470" s="142"/>
      <c r="B470" s="142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</row>
    <row r="471" spans="1:26" ht="12.75" customHeight="1" x14ac:dyDescent="0.2">
      <c r="A471" s="142"/>
      <c r="B471" s="142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</row>
    <row r="472" spans="1:26" ht="12.75" customHeight="1" x14ac:dyDescent="0.2">
      <c r="A472" s="142"/>
      <c r="B472" s="142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</row>
    <row r="473" spans="1:26" ht="12.75" customHeight="1" x14ac:dyDescent="0.2">
      <c r="A473" s="142"/>
      <c r="B473" s="142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</row>
    <row r="474" spans="1:26" ht="12.75" customHeight="1" x14ac:dyDescent="0.2">
      <c r="A474" s="142"/>
      <c r="B474" s="142"/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</row>
    <row r="475" spans="1:26" ht="12.75" customHeight="1" x14ac:dyDescent="0.2">
      <c r="A475" s="142"/>
      <c r="B475" s="142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</row>
    <row r="476" spans="1:26" ht="12.75" customHeight="1" x14ac:dyDescent="0.2">
      <c r="A476" s="142"/>
      <c r="B476" s="142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</row>
    <row r="477" spans="1:26" ht="12.75" customHeight="1" x14ac:dyDescent="0.2">
      <c r="A477" s="142"/>
      <c r="B477" s="142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</row>
    <row r="478" spans="1:26" ht="12.75" customHeight="1" x14ac:dyDescent="0.2">
      <c r="A478" s="142"/>
      <c r="B478" s="142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</row>
    <row r="479" spans="1:26" ht="12.75" customHeight="1" x14ac:dyDescent="0.2">
      <c r="A479" s="142"/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</row>
    <row r="480" spans="1:26" ht="12.75" customHeight="1" x14ac:dyDescent="0.2">
      <c r="A480" s="142"/>
      <c r="B480" s="142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</row>
    <row r="481" spans="1:26" ht="12.75" customHeight="1" x14ac:dyDescent="0.2">
      <c r="A481" s="142"/>
      <c r="B481" s="142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</row>
    <row r="482" spans="1:26" ht="12.75" customHeight="1" x14ac:dyDescent="0.2">
      <c r="A482" s="142"/>
      <c r="B482" s="142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</row>
    <row r="483" spans="1:26" ht="12.75" customHeight="1" x14ac:dyDescent="0.2">
      <c r="A483" s="142"/>
      <c r="B483" s="142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</row>
    <row r="484" spans="1:26" ht="12.75" customHeight="1" x14ac:dyDescent="0.2">
      <c r="A484" s="142"/>
      <c r="B484" s="142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</row>
    <row r="485" spans="1:26" ht="12.75" customHeight="1" x14ac:dyDescent="0.2">
      <c r="A485" s="142"/>
      <c r="B485" s="142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</row>
    <row r="486" spans="1:26" ht="12.75" customHeight="1" x14ac:dyDescent="0.2">
      <c r="A486" s="142"/>
      <c r="B486" s="142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</row>
    <row r="487" spans="1:26" ht="12.75" customHeight="1" x14ac:dyDescent="0.2">
      <c r="A487" s="142"/>
      <c r="B487" s="142"/>
      <c r="C487" s="142"/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42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</row>
    <row r="488" spans="1:26" ht="12.75" customHeight="1" x14ac:dyDescent="0.2">
      <c r="A488" s="142"/>
      <c r="B488" s="142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</row>
    <row r="489" spans="1:26" ht="12.75" customHeight="1" x14ac:dyDescent="0.2">
      <c r="A489" s="142"/>
      <c r="B489" s="142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</row>
    <row r="490" spans="1:26" ht="12.75" customHeight="1" x14ac:dyDescent="0.2">
      <c r="A490" s="142"/>
      <c r="B490" s="142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</row>
    <row r="491" spans="1:26" ht="12.75" customHeight="1" x14ac:dyDescent="0.2">
      <c r="A491" s="142"/>
      <c r="B491" s="142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</row>
    <row r="492" spans="1:26" ht="12.75" customHeight="1" x14ac:dyDescent="0.2">
      <c r="A492" s="142"/>
      <c r="B492" s="142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</row>
    <row r="493" spans="1:26" ht="12.75" customHeight="1" x14ac:dyDescent="0.2">
      <c r="A493" s="142"/>
      <c r="B493" s="142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</row>
    <row r="494" spans="1:26" ht="12.75" customHeight="1" x14ac:dyDescent="0.2">
      <c r="A494" s="142"/>
      <c r="B494" s="142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</row>
    <row r="495" spans="1:26" ht="12.75" customHeight="1" x14ac:dyDescent="0.2">
      <c r="A495" s="142"/>
      <c r="B495" s="142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</row>
    <row r="496" spans="1:26" ht="12.75" customHeight="1" x14ac:dyDescent="0.2">
      <c r="A496" s="142"/>
      <c r="B496" s="142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</row>
    <row r="497" spans="1:26" ht="12.75" customHeight="1" x14ac:dyDescent="0.2">
      <c r="A497" s="142"/>
      <c r="B497" s="142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</row>
    <row r="498" spans="1:26" ht="12.75" customHeight="1" x14ac:dyDescent="0.2">
      <c r="A498" s="142"/>
      <c r="B498" s="142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</row>
    <row r="499" spans="1:26" ht="12.75" customHeight="1" x14ac:dyDescent="0.2">
      <c r="A499" s="142"/>
      <c r="B499" s="142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</row>
    <row r="500" spans="1:26" ht="12.75" customHeight="1" x14ac:dyDescent="0.2">
      <c r="A500" s="142"/>
      <c r="B500" s="142"/>
      <c r="C500" s="142"/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42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</row>
    <row r="501" spans="1:26" ht="12.75" customHeight="1" x14ac:dyDescent="0.2">
      <c r="A501" s="142"/>
      <c r="B501" s="142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</row>
    <row r="502" spans="1:26" ht="12.75" customHeight="1" x14ac:dyDescent="0.2">
      <c r="A502" s="142"/>
      <c r="B502" s="142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</row>
    <row r="503" spans="1:26" ht="12.75" customHeight="1" x14ac:dyDescent="0.2">
      <c r="A503" s="142"/>
      <c r="B503" s="142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</row>
    <row r="504" spans="1:26" ht="12.75" customHeight="1" x14ac:dyDescent="0.2">
      <c r="A504" s="142"/>
      <c r="B504" s="142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</row>
    <row r="505" spans="1:26" ht="12.75" customHeight="1" x14ac:dyDescent="0.2">
      <c r="A505" s="142"/>
      <c r="B505" s="142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</row>
    <row r="506" spans="1:26" ht="12.75" customHeight="1" x14ac:dyDescent="0.2">
      <c r="A506" s="142"/>
      <c r="B506" s="142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</row>
    <row r="507" spans="1:26" ht="12.75" customHeight="1" x14ac:dyDescent="0.2">
      <c r="A507" s="142"/>
      <c r="B507" s="142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</row>
    <row r="508" spans="1:26" ht="12.75" customHeight="1" x14ac:dyDescent="0.2">
      <c r="A508" s="142"/>
      <c r="B508" s="142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</row>
    <row r="509" spans="1:26" ht="12.75" customHeight="1" x14ac:dyDescent="0.2">
      <c r="A509" s="142"/>
      <c r="B509" s="142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</row>
    <row r="510" spans="1:26" ht="12.75" customHeight="1" x14ac:dyDescent="0.2">
      <c r="A510" s="142"/>
      <c r="B510" s="142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</row>
    <row r="511" spans="1:26" ht="12.75" customHeight="1" x14ac:dyDescent="0.2">
      <c r="A511" s="142"/>
      <c r="B511" s="142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</row>
    <row r="512" spans="1:26" ht="12.75" customHeight="1" x14ac:dyDescent="0.2">
      <c r="A512" s="142"/>
      <c r="B512" s="142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</row>
    <row r="513" spans="1:26" ht="12.75" customHeight="1" x14ac:dyDescent="0.2">
      <c r="A513" s="142"/>
      <c r="B513" s="142"/>
      <c r="C513" s="142"/>
      <c r="D513" s="142"/>
      <c r="E513" s="142"/>
      <c r="F513" s="142"/>
      <c r="G513" s="142"/>
      <c r="H513" s="142"/>
      <c r="I513" s="142"/>
      <c r="J513" s="142"/>
      <c r="K513" s="142"/>
      <c r="L513" s="142"/>
      <c r="M513" s="142"/>
      <c r="N513" s="142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</row>
    <row r="514" spans="1:26" ht="12.75" customHeight="1" x14ac:dyDescent="0.2">
      <c r="A514" s="142"/>
      <c r="B514" s="142"/>
      <c r="C514" s="142"/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2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</row>
    <row r="515" spans="1:26" ht="12.75" customHeight="1" x14ac:dyDescent="0.2">
      <c r="A515" s="142"/>
      <c r="B515" s="142"/>
      <c r="C515" s="142"/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</row>
    <row r="516" spans="1:26" ht="12.75" customHeight="1" x14ac:dyDescent="0.2">
      <c r="A516" s="142"/>
      <c r="B516" s="142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</row>
    <row r="517" spans="1:26" ht="12.75" customHeight="1" x14ac:dyDescent="0.2">
      <c r="A517" s="142"/>
      <c r="B517" s="142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</row>
    <row r="518" spans="1:26" ht="12.75" customHeight="1" x14ac:dyDescent="0.2">
      <c r="A518" s="142"/>
      <c r="B518" s="142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</row>
    <row r="519" spans="1:26" ht="12.75" customHeight="1" x14ac:dyDescent="0.2">
      <c r="A519" s="142"/>
      <c r="B519" s="142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</row>
    <row r="520" spans="1:26" ht="12.75" customHeight="1" x14ac:dyDescent="0.2">
      <c r="A520" s="142"/>
      <c r="B520" s="142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</row>
    <row r="521" spans="1:26" ht="12.75" customHeight="1" x14ac:dyDescent="0.2">
      <c r="A521" s="142"/>
      <c r="B521" s="142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</row>
    <row r="522" spans="1:26" ht="12.75" customHeight="1" x14ac:dyDescent="0.2">
      <c r="A522" s="142"/>
      <c r="B522" s="142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</row>
    <row r="523" spans="1:26" ht="12.75" customHeight="1" x14ac:dyDescent="0.2">
      <c r="A523" s="142"/>
      <c r="B523" s="142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</row>
    <row r="524" spans="1:26" ht="12.75" customHeight="1" x14ac:dyDescent="0.2">
      <c r="A524" s="142"/>
      <c r="B524" s="142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</row>
    <row r="525" spans="1:26" ht="12.75" customHeight="1" x14ac:dyDescent="0.2">
      <c r="A525" s="142"/>
      <c r="B525" s="142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</row>
    <row r="526" spans="1:26" ht="12.75" customHeight="1" x14ac:dyDescent="0.2">
      <c r="A526" s="142"/>
      <c r="B526" s="142"/>
      <c r="C526" s="142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</row>
    <row r="527" spans="1:26" ht="12.75" customHeight="1" x14ac:dyDescent="0.2">
      <c r="A527" s="142"/>
      <c r="B527" s="142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</row>
    <row r="528" spans="1:26" ht="12.75" customHeight="1" x14ac:dyDescent="0.2">
      <c r="A528" s="142"/>
      <c r="B528" s="142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</row>
    <row r="529" spans="1:26" ht="12.75" customHeight="1" x14ac:dyDescent="0.2">
      <c r="A529" s="142"/>
      <c r="B529" s="142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</row>
    <row r="530" spans="1:26" ht="12.75" customHeight="1" x14ac:dyDescent="0.2">
      <c r="A530" s="142"/>
      <c r="B530" s="142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</row>
    <row r="531" spans="1:26" ht="12.75" customHeight="1" x14ac:dyDescent="0.2">
      <c r="A531" s="142"/>
      <c r="B531" s="142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</row>
    <row r="532" spans="1:26" ht="12.75" customHeight="1" x14ac:dyDescent="0.2">
      <c r="A532" s="142"/>
      <c r="B532" s="142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</row>
    <row r="533" spans="1:26" ht="12.75" customHeight="1" x14ac:dyDescent="0.2">
      <c r="A533" s="142"/>
      <c r="B533" s="142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</row>
    <row r="534" spans="1:26" ht="12.75" customHeight="1" x14ac:dyDescent="0.2">
      <c r="A534" s="142"/>
      <c r="B534" s="142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</row>
    <row r="535" spans="1:26" ht="12.75" customHeight="1" x14ac:dyDescent="0.2">
      <c r="A535" s="142"/>
      <c r="B535" s="142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</row>
    <row r="536" spans="1:26" ht="12.75" customHeight="1" x14ac:dyDescent="0.2">
      <c r="A536" s="142"/>
      <c r="B536" s="142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</row>
    <row r="537" spans="1:26" ht="12.75" customHeight="1" x14ac:dyDescent="0.2">
      <c r="A537" s="142"/>
      <c r="B537" s="142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</row>
    <row r="538" spans="1:26" ht="12.75" customHeight="1" x14ac:dyDescent="0.2">
      <c r="A538" s="142"/>
      <c r="B538" s="142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</row>
    <row r="539" spans="1:26" ht="12.75" customHeight="1" x14ac:dyDescent="0.2">
      <c r="A539" s="142"/>
      <c r="B539" s="142"/>
      <c r="C539" s="142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</row>
    <row r="540" spans="1:26" ht="12.75" customHeight="1" x14ac:dyDescent="0.2">
      <c r="A540" s="142"/>
      <c r="B540" s="142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</row>
    <row r="541" spans="1:26" ht="12.75" customHeight="1" x14ac:dyDescent="0.2">
      <c r="A541" s="142"/>
      <c r="B541" s="142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</row>
    <row r="542" spans="1:26" ht="12.75" customHeight="1" x14ac:dyDescent="0.2">
      <c r="A542" s="142"/>
      <c r="B542" s="142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</row>
    <row r="543" spans="1:26" ht="12.75" customHeight="1" x14ac:dyDescent="0.2">
      <c r="A543" s="142"/>
      <c r="B543" s="142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</row>
    <row r="544" spans="1:26" ht="12.75" customHeight="1" x14ac:dyDescent="0.2">
      <c r="A544" s="142"/>
      <c r="B544" s="142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</row>
    <row r="545" spans="1:26" ht="12.75" customHeight="1" x14ac:dyDescent="0.2">
      <c r="A545" s="142"/>
      <c r="B545" s="142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</row>
    <row r="546" spans="1:26" ht="12.75" customHeight="1" x14ac:dyDescent="0.2">
      <c r="A546" s="142"/>
      <c r="B546" s="142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</row>
    <row r="547" spans="1:26" ht="12.75" customHeight="1" x14ac:dyDescent="0.2">
      <c r="A547" s="142"/>
      <c r="B547" s="142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</row>
    <row r="548" spans="1:26" ht="12.75" customHeight="1" x14ac:dyDescent="0.2">
      <c r="A548" s="142"/>
      <c r="B548" s="142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</row>
    <row r="549" spans="1:26" ht="12.75" customHeight="1" x14ac:dyDescent="0.2">
      <c r="A549" s="142"/>
      <c r="B549" s="142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</row>
    <row r="550" spans="1:26" ht="12.75" customHeight="1" x14ac:dyDescent="0.2">
      <c r="A550" s="142"/>
      <c r="B550" s="142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</row>
    <row r="551" spans="1:26" ht="12.75" customHeight="1" x14ac:dyDescent="0.2">
      <c r="A551" s="142"/>
      <c r="B551" s="142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</row>
    <row r="552" spans="1:26" ht="12.75" customHeight="1" x14ac:dyDescent="0.2">
      <c r="A552" s="142"/>
      <c r="B552" s="142"/>
      <c r="C552" s="142"/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</row>
    <row r="553" spans="1:26" ht="12.75" customHeight="1" x14ac:dyDescent="0.2">
      <c r="A553" s="142"/>
      <c r="B553" s="142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</row>
    <row r="554" spans="1:26" ht="12.75" customHeight="1" x14ac:dyDescent="0.2">
      <c r="A554" s="142"/>
      <c r="B554" s="142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</row>
    <row r="555" spans="1:26" ht="12.75" customHeight="1" x14ac:dyDescent="0.2">
      <c r="A555" s="142"/>
      <c r="B555" s="142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</row>
    <row r="556" spans="1:26" ht="12.75" customHeight="1" x14ac:dyDescent="0.2">
      <c r="A556" s="142"/>
      <c r="B556" s="142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</row>
    <row r="557" spans="1:26" ht="12.75" customHeight="1" x14ac:dyDescent="0.2">
      <c r="A557" s="142"/>
      <c r="B557" s="142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</row>
    <row r="558" spans="1:26" ht="12.75" customHeight="1" x14ac:dyDescent="0.2">
      <c r="A558" s="142"/>
      <c r="B558" s="142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</row>
    <row r="559" spans="1:26" ht="12.75" customHeight="1" x14ac:dyDescent="0.2">
      <c r="A559" s="142"/>
      <c r="B559" s="142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</row>
    <row r="560" spans="1:26" ht="12.75" customHeight="1" x14ac:dyDescent="0.2">
      <c r="A560" s="142"/>
      <c r="B560" s="142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</row>
    <row r="561" spans="1:26" ht="12.75" customHeight="1" x14ac:dyDescent="0.2">
      <c r="A561" s="142"/>
      <c r="B561" s="142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</row>
    <row r="562" spans="1:26" ht="12.75" customHeight="1" x14ac:dyDescent="0.2">
      <c r="A562" s="142"/>
      <c r="B562" s="142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</row>
    <row r="563" spans="1:26" ht="12.75" customHeight="1" x14ac:dyDescent="0.2">
      <c r="A563" s="142"/>
      <c r="B563" s="142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</row>
    <row r="564" spans="1:26" ht="12.75" customHeight="1" x14ac:dyDescent="0.2">
      <c r="A564" s="142"/>
      <c r="B564" s="142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</row>
    <row r="565" spans="1:26" ht="12.75" customHeight="1" x14ac:dyDescent="0.2">
      <c r="A565" s="142"/>
      <c r="B565" s="142"/>
      <c r="C565" s="142"/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</row>
    <row r="566" spans="1:26" ht="12.75" customHeight="1" x14ac:dyDescent="0.2">
      <c r="A566" s="142"/>
      <c r="B566" s="142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</row>
    <row r="567" spans="1:26" ht="12.75" customHeight="1" x14ac:dyDescent="0.2">
      <c r="A567" s="142"/>
      <c r="B567" s="142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</row>
    <row r="568" spans="1:26" ht="12.75" customHeight="1" x14ac:dyDescent="0.2">
      <c r="A568" s="142"/>
      <c r="B568" s="142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</row>
    <row r="569" spans="1:26" ht="12.75" customHeight="1" x14ac:dyDescent="0.2">
      <c r="A569" s="142"/>
      <c r="B569" s="142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</row>
    <row r="570" spans="1:26" ht="12.75" customHeight="1" x14ac:dyDescent="0.2">
      <c r="A570" s="142"/>
      <c r="B570" s="142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</row>
    <row r="571" spans="1:26" ht="12.75" customHeight="1" x14ac:dyDescent="0.2">
      <c r="A571" s="142"/>
      <c r="B571" s="142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</row>
    <row r="572" spans="1:26" ht="12.75" customHeight="1" x14ac:dyDescent="0.2">
      <c r="A572" s="142"/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</row>
    <row r="573" spans="1:26" ht="12.75" customHeight="1" x14ac:dyDescent="0.2">
      <c r="A573" s="142"/>
      <c r="B573" s="142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</row>
    <row r="574" spans="1:26" ht="12.75" customHeight="1" x14ac:dyDescent="0.2">
      <c r="A574" s="142"/>
      <c r="B574" s="142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</row>
    <row r="575" spans="1:26" ht="12.75" customHeight="1" x14ac:dyDescent="0.2">
      <c r="A575" s="142"/>
      <c r="B575" s="142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</row>
    <row r="576" spans="1:26" ht="12.75" customHeight="1" x14ac:dyDescent="0.2">
      <c r="A576" s="142"/>
      <c r="B576" s="142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</row>
    <row r="577" spans="1:26" ht="12.75" customHeight="1" x14ac:dyDescent="0.2">
      <c r="A577" s="142"/>
      <c r="B577" s="142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</row>
    <row r="578" spans="1:26" ht="12.75" customHeight="1" x14ac:dyDescent="0.2">
      <c r="A578" s="142"/>
      <c r="B578" s="142"/>
      <c r="C578" s="142"/>
      <c r="D578" s="142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</row>
    <row r="579" spans="1:26" ht="12.75" customHeight="1" x14ac:dyDescent="0.2">
      <c r="A579" s="142"/>
      <c r="B579" s="142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</row>
    <row r="580" spans="1:26" ht="12.75" customHeight="1" x14ac:dyDescent="0.2">
      <c r="A580" s="142"/>
      <c r="B580" s="142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</row>
    <row r="581" spans="1:26" ht="12.75" customHeight="1" x14ac:dyDescent="0.2">
      <c r="A581" s="142"/>
      <c r="B581" s="142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</row>
    <row r="582" spans="1:26" ht="12.75" customHeight="1" x14ac:dyDescent="0.2">
      <c r="A582" s="142"/>
      <c r="B582" s="142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</row>
    <row r="583" spans="1:26" ht="12.75" customHeight="1" x14ac:dyDescent="0.2">
      <c r="A583" s="142"/>
      <c r="B583" s="142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</row>
    <row r="584" spans="1:26" ht="12.75" customHeight="1" x14ac:dyDescent="0.2">
      <c r="A584" s="142"/>
      <c r="B584" s="142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</row>
    <row r="585" spans="1:26" ht="12.75" customHeight="1" x14ac:dyDescent="0.2">
      <c r="A585" s="142"/>
      <c r="B585" s="142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</row>
    <row r="586" spans="1:26" ht="12.75" customHeight="1" x14ac:dyDescent="0.2">
      <c r="A586" s="142"/>
      <c r="B586" s="142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</row>
    <row r="587" spans="1:26" ht="12.75" customHeight="1" x14ac:dyDescent="0.2">
      <c r="A587" s="142"/>
      <c r="B587" s="142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</row>
    <row r="588" spans="1:26" ht="12.75" customHeight="1" x14ac:dyDescent="0.2">
      <c r="A588" s="142"/>
      <c r="B588" s="142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</row>
    <row r="589" spans="1:26" ht="12.75" customHeight="1" x14ac:dyDescent="0.2">
      <c r="A589" s="142"/>
      <c r="B589" s="142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</row>
    <row r="590" spans="1:26" ht="12.75" customHeight="1" x14ac:dyDescent="0.2">
      <c r="A590" s="142"/>
      <c r="B590" s="142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</row>
    <row r="591" spans="1:26" ht="12.75" customHeight="1" x14ac:dyDescent="0.2">
      <c r="A591" s="142"/>
      <c r="B591" s="142"/>
      <c r="C591" s="142"/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</row>
    <row r="592" spans="1:26" ht="12.75" customHeight="1" x14ac:dyDescent="0.2">
      <c r="A592" s="142"/>
      <c r="B592" s="142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</row>
    <row r="593" spans="1:26" ht="12.75" customHeight="1" x14ac:dyDescent="0.2">
      <c r="A593" s="142"/>
      <c r="B593" s="142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</row>
    <row r="594" spans="1:26" ht="12.75" customHeight="1" x14ac:dyDescent="0.2">
      <c r="A594" s="142"/>
      <c r="B594" s="142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</row>
    <row r="595" spans="1:26" ht="12.75" customHeight="1" x14ac:dyDescent="0.2">
      <c r="A595" s="142"/>
      <c r="B595" s="142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</row>
    <row r="596" spans="1:26" ht="12.75" customHeight="1" x14ac:dyDescent="0.2">
      <c r="A596" s="142"/>
      <c r="B596" s="142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</row>
    <row r="597" spans="1:26" ht="12.75" customHeight="1" x14ac:dyDescent="0.2">
      <c r="A597" s="142"/>
      <c r="B597" s="142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</row>
    <row r="598" spans="1:26" ht="12.75" customHeight="1" x14ac:dyDescent="0.2">
      <c r="A598" s="142"/>
      <c r="B598" s="142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</row>
    <row r="599" spans="1:26" ht="12.75" customHeight="1" x14ac:dyDescent="0.2">
      <c r="A599" s="142"/>
      <c r="B599" s="142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</row>
    <row r="600" spans="1:26" ht="12.75" customHeight="1" x14ac:dyDescent="0.2">
      <c r="A600" s="142"/>
      <c r="B600" s="142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</row>
    <row r="601" spans="1:26" ht="12.75" customHeight="1" x14ac:dyDescent="0.2">
      <c r="A601" s="142"/>
      <c r="B601" s="142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</row>
    <row r="602" spans="1:26" ht="12.75" customHeight="1" x14ac:dyDescent="0.2">
      <c r="A602" s="142"/>
      <c r="B602" s="142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</row>
    <row r="603" spans="1:26" ht="12.75" customHeight="1" x14ac:dyDescent="0.2">
      <c r="A603" s="142"/>
      <c r="B603" s="142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</row>
    <row r="604" spans="1:26" ht="12.75" customHeight="1" x14ac:dyDescent="0.2">
      <c r="A604" s="142"/>
      <c r="B604" s="142"/>
      <c r="C604" s="142"/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2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</row>
    <row r="605" spans="1:26" ht="12.75" customHeight="1" x14ac:dyDescent="0.2">
      <c r="A605" s="142"/>
      <c r="B605" s="142"/>
      <c r="C605" s="142"/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2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</row>
    <row r="606" spans="1:26" ht="12.75" customHeight="1" x14ac:dyDescent="0.2">
      <c r="A606" s="142"/>
      <c r="B606" s="142"/>
      <c r="C606" s="142"/>
      <c r="D606" s="142"/>
      <c r="E606" s="142"/>
      <c r="F606" s="142"/>
      <c r="G606" s="142"/>
      <c r="H606" s="142"/>
      <c r="I606" s="142"/>
      <c r="J606" s="142"/>
      <c r="K606" s="142"/>
      <c r="L606" s="142"/>
      <c r="M606" s="142"/>
      <c r="N606" s="142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</row>
    <row r="607" spans="1:26" ht="12.75" customHeight="1" x14ac:dyDescent="0.2">
      <c r="A607" s="142"/>
      <c r="B607" s="142"/>
      <c r="C607" s="142"/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2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</row>
    <row r="608" spans="1:26" ht="12.75" customHeight="1" x14ac:dyDescent="0.2">
      <c r="A608" s="142"/>
      <c r="B608" s="142"/>
      <c r="C608" s="142"/>
      <c r="D608" s="142"/>
      <c r="E608" s="142"/>
      <c r="F608" s="142"/>
      <c r="G608" s="142"/>
      <c r="H608" s="142"/>
      <c r="I608" s="142"/>
      <c r="J608" s="142"/>
      <c r="K608" s="142"/>
      <c r="L608" s="142"/>
      <c r="M608" s="142"/>
      <c r="N608" s="142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</row>
    <row r="609" spans="1:26" ht="12.75" customHeight="1" x14ac:dyDescent="0.2">
      <c r="A609" s="142"/>
      <c r="B609" s="142"/>
      <c r="C609" s="142"/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2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</row>
    <row r="610" spans="1:26" ht="12.75" customHeight="1" x14ac:dyDescent="0.2">
      <c r="A610" s="142"/>
      <c r="B610" s="142"/>
      <c r="C610" s="142"/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2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</row>
    <row r="611" spans="1:26" ht="12.75" customHeight="1" x14ac:dyDescent="0.2">
      <c r="A611" s="142"/>
      <c r="B611" s="142"/>
      <c r="C611" s="142"/>
      <c r="D611" s="142"/>
      <c r="E611" s="142"/>
      <c r="F611" s="142"/>
      <c r="G611" s="142"/>
      <c r="H611" s="142"/>
      <c r="I611" s="142"/>
      <c r="J611" s="142"/>
      <c r="K611" s="142"/>
      <c r="L611" s="142"/>
      <c r="M611" s="142"/>
      <c r="N611" s="142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</row>
    <row r="612" spans="1:26" ht="12.75" customHeight="1" x14ac:dyDescent="0.2">
      <c r="A612" s="142"/>
      <c r="B612" s="142"/>
      <c r="C612" s="142"/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2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</row>
    <row r="613" spans="1:26" ht="12.75" customHeight="1" x14ac:dyDescent="0.2">
      <c r="A613" s="142"/>
      <c r="B613" s="142"/>
      <c r="C613" s="142"/>
      <c r="D613" s="142"/>
      <c r="E613" s="142"/>
      <c r="F613" s="142"/>
      <c r="G613" s="142"/>
      <c r="H613" s="142"/>
      <c r="I613" s="142"/>
      <c r="J613" s="142"/>
      <c r="K613" s="142"/>
      <c r="L613" s="142"/>
      <c r="M613" s="142"/>
      <c r="N613" s="142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</row>
    <row r="614" spans="1:26" ht="12.75" customHeight="1" x14ac:dyDescent="0.2">
      <c r="A614" s="142"/>
      <c r="B614" s="142"/>
      <c r="C614" s="142"/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2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</row>
    <row r="615" spans="1:26" ht="12.75" customHeight="1" x14ac:dyDescent="0.2">
      <c r="A615" s="142"/>
      <c r="B615" s="142"/>
      <c r="C615" s="142"/>
      <c r="D615" s="142"/>
      <c r="E615" s="142"/>
      <c r="F615" s="142"/>
      <c r="G615" s="142"/>
      <c r="H615" s="142"/>
      <c r="I615" s="142"/>
      <c r="J615" s="142"/>
      <c r="K615" s="142"/>
      <c r="L615" s="142"/>
      <c r="M615" s="142"/>
      <c r="N615" s="142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</row>
    <row r="616" spans="1:26" ht="12.75" customHeight="1" x14ac:dyDescent="0.2">
      <c r="A616" s="142"/>
      <c r="B616" s="142"/>
      <c r="C616" s="142"/>
      <c r="D616" s="142"/>
      <c r="E616" s="142"/>
      <c r="F616" s="142"/>
      <c r="G616" s="142"/>
      <c r="H616" s="142"/>
      <c r="I616" s="142"/>
      <c r="J616" s="142"/>
      <c r="K616" s="142"/>
      <c r="L616" s="142"/>
      <c r="M616" s="142"/>
      <c r="N616" s="142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</row>
    <row r="617" spans="1:26" ht="12.75" customHeight="1" x14ac:dyDescent="0.2">
      <c r="A617" s="142"/>
      <c r="B617" s="142"/>
      <c r="C617" s="142"/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</row>
    <row r="618" spans="1:26" ht="12.75" customHeight="1" x14ac:dyDescent="0.2">
      <c r="A618" s="142"/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</row>
    <row r="619" spans="1:26" ht="12.75" customHeight="1" x14ac:dyDescent="0.2">
      <c r="A619" s="142"/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</row>
    <row r="620" spans="1:26" ht="12.75" customHeight="1" x14ac:dyDescent="0.2">
      <c r="A620" s="142"/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</row>
    <row r="621" spans="1:26" ht="12.75" customHeight="1" x14ac:dyDescent="0.2">
      <c r="A621" s="142"/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</row>
    <row r="622" spans="1:26" ht="12.75" customHeight="1" x14ac:dyDescent="0.2">
      <c r="A622" s="142"/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</row>
    <row r="623" spans="1:26" ht="12.75" customHeight="1" x14ac:dyDescent="0.2">
      <c r="A623" s="142"/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</row>
    <row r="624" spans="1:26" ht="12.75" customHeight="1" x14ac:dyDescent="0.2">
      <c r="A624" s="142"/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</row>
    <row r="625" spans="1:26" ht="12.75" customHeight="1" x14ac:dyDescent="0.2">
      <c r="A625" s="142"/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</row>
    <row r="626" spans="1:26" ht="12.75" customHeight="1" x14ac:dyDescent="0.2">
      <c r="A626" s="142"/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</row>
    <row r="627" spans="1:26" ht="12.75" customHeight="1" x14ac:dyDescent="0.2">
      <c r="A627" s="142"/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</row>
    <row r="628" spans="1:26" ht="12.75" customHeight="1" x14ac:dyDescent="0.2">
      <c r="A628" s="142"/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</row>
    <row r="629" spans="1:26" ht="12.75" customHeight="1" x14ac:dyDescent="0.2">
      <c r="A629" s="142"/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</row>
    <row r="630" spans="1:26" ht="12.75" customHeight="1" x14ac:dyDescent="0.2">
      <c r="A630" s="142"/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</row>
    <row r="631" spans="1:26" ht="12.75" customHeight="1" x14ac:dyDescent="0.2">
      <c r="A631" s="142"/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</row>
    <row r="632" spans="1:26" ht="12.75" customHeight="1" x14ac:dyDescent="0.2">
      <c r="A632" s="142"/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</row>
    <row r="633" spans="1:26" ht="12.75" customHeight="1" x14ac:dyDescent="0.2">
      <c r="A633" s="142"/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</row>
    <row r="634" spans="1:26" ht="12.75" customHeight="1" x14ac:dyDescent="0.2">
      <c r="A634" s="142"/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</row>
    <row r="635" spans="1:26" ht="12.75" customHeight="1" x14ac:dyDescent="0.2">
      <c r="A635" s="142"/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</row>
    <row r="636" spans="1:26" ht="12.75" customHeight="1" x14ac:dyDescent="0.2">
      <c r="A636" s="142"/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</row>
    <row r="637" spans="1:26" ht="12.75" customHeight="1" x14ac:dyDescent="0.2">
      <c r="A637" s="142"/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</row>
    <row r="638" spans="1:26" ht="12.75" customHeight="1" x14ac:dyDescent="0.2">
      <c r="A638" s="142"/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</row>
    <row r="639" spans="1:26" ht="12.75" customHeight="1" x14ac:dyDescent="0.2">
      <c r="A639" s="142"/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</row>
    <row r="640" spans="1:26" ht="12.75" customHeight="1" x14ac:dyDescent="0.2">
      <c r="A640" s="142"/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</row>
    <row r="641" spans="1:26" ht="12.75" customHeight="1" x14ac:dyDescent="0.2">
      <c r="A641" s="142"/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</row>
    <row r="642" spans="1:26" ht="12.75" customHeight="1" x14ac:dyDescent="0.2">
      <c r="A642" s="142"/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</row>
    <row r="643" spans="1:26" ht="12.75" customHeight="1" x14ac:dyDescent="0.2">
      <c r="A643" s="142"/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</row>
    <row r="644" spans="1:26" ht="12.75" customHeight="1" x14ac:dyDescent="0.2">
      <c r="A644" s="142"/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</row>
    <row r="645" spans="1:26" ht="12.75" customHeight="1" x14ac:dyDescent="0.2">
      <c r="A645" s="142"/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</row>
    <row r="646" spans="1:26" ht="12.75" customHeight="1" x14ac:dyDescent="0.2">
      <c r="A646" s="142"/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</row>
    <row r="647" spans="1:26" ht="12.75" customHeight="1" x14ac:dyDescent="0.2">
      <c r="A647" s="142"/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</row>
    <row r="648" spans="1:26" ht="12.75" customHeight="1" x14ac:dyDescent="0.2">
      <c r="A648" s="142"/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</row>
    <row r="649" spans="1:26" ht="12.75" customHeight="1" x14ac:dyDescent="0.2">
      <c r="A649" s="142"/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</row>
    <row r="650" spans="1:26" ht="12.75" customHeight="1" x14ac:dyDescent="0.2">
      <c r="A650" s="142"/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</row>
    <row r="651" spans="1:26" ht="12.75" customHeight="1" x14ac:dyDescent="0.2">
      <c r="A651" s="142"/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</row>
    <row r="652" spans="1:26" ht="12.75" customHeight="1" x14ac:dyDescent="0.2">
      <c r="A652" s="142"/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</row>
    <row r="653" spans="1:26" ht="12.75" customHeight="1" x14ac:dyDescent="0.2">
      <c r="A653" s="142"/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</row>
    <row r="654" spans="1:26" ht="12.75" customHeight="1" x14ac:dyDescent="0.2">
      <c r="A654" s="142"/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</row>
    <row r="655" spans="1:26" ht="12.75" customHeight="1" x14ac:dyDescent="0.2">
      <c r="A655" s="142"/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</row>
    <row r="656" spans="1:26" ht="12.75" customHeight="1" x14ac:dyDescent="0.2">
      <c r="A656" s="142"/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</row>
    <row r="657" spans="1:26" ht="12.75" customHeight="1" x14ac:dyDescent="0.2">
      <c r="A657" s="142"/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</row>
    <row r="658" spans="1:26" ht="12.75" customHeight="1" x14ac:dyDescent="0.2">
      <c r="A658" s="142"/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</row>
    <row r="659" spans="1:26" ht="12.75" customHeight="1" x14ac:dyDescent="0.2">
      <c r="A659" s="142"/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</row>
    <row r="660" spans="1:26" ht="12.75" customHeight="1" x14ac:dyDescent="0.2">
      <c r="A660" s="142"/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</row>
    <row r="661" spans="1:26" ht="12.75" customHeight="1" x14ac:dyDescent="0.2">
      <c r="A661" s="142"/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</row>
    <row r="662" spans="1:26" ht="12.75" customHeight="1" x14ac:dyDescent="0.2">
      <c r="A662" s="142"/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</row>
    <row r="663" spans="1:26" ht="12.75" customHeight="1" x14ac:dyDescent="0.2">
      <c r="A663" s="142"/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</row>
    <row r="664" spans="1:26" ht="12.75" customHeight="1" x14ac:dyDescent="0.2">
      <c r="A664" s="142"/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</row>
    <row r="665" spans="1:26" ht="12.75" customHeight="1" x14ac:dyDescent="0.2">
      <c r="A665" s="142"/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</row>
    <row r="666" spans="1:26" ht="12.75" customHeight="1" x14ac:dyDescent="0.2">
      <c r="A666" s="142"/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</row>
    <row r="667" spans="1:26" ht="12.75" customHeight="1" x14ac:dyDescent="0.2">
      <c r="A667" s="142"/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</row>
    <row r="668" spans="1:26" ht="12.75" customHeight="1" x14ac:dyDescent="0.2">
      <c r="A668" s="142"/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</row>
    <row r="669" spans="1:26" ht="12.75" customHeight="1" x14ac:dyDescent="0.2">
      <c r="A669" s="142"/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</row>
    <row r="670" spans="1:26" ht="12.75" customHeight="1" x14ac:dyDescent="0.2">
      <c r="A670" s="142"/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</row>
    <row r="671" spans="1:26" ht="12.75" customHeight="1" x14ac:dyDescent="0.2">
      <c r="A671" s="142"/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</row>
    <row r="672" spans="1:26" ht="12.75" customHeight="1" x14ac:dyDescent="0.2">
      <c r="A672" s="142"/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</row>
    <row r="673" spans="1:26" ht="12.75" customHeight="1" x14ac:dyDescent="0.2">
      <c r="A673" s="142"/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</row>
    <row r="674" spans="1:26" ht="12.75" customHeight="1" x14ac:dyDescent="0.2">
      <c r="A674" s="142"/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</row>
    <row r="675" spans="1:26" ht="12.75" customHeight="1" x14ac:dyDescent="0.2">
      <c r="A675" s="142"/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</row>
    <row r="676" spans="1:26" ht="12.75" customHeight="1" x14ac:dyDescent="0.2">
      <c r="A676" s="142"/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</row>
    <row r="677" spans="1:26" ht="12.75" customHeight="1" x14ac:dyDescent="0.2">
      <c r="A677" s="142"/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</row>
    <row r="678" spans="1:26" ht="12.75" customHeight="1" x14ac:dyDescent="0.2">
      <c r="A678" s="142"/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</row>
    <row r="679" spans="1:26" ht="12.75" customHeight="1" x14ac:dyDescent="0.2">
      <c r="A679" s="142"/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</row>
    <row r="680" spans="1:26" ht="12.75" customHeight="1" x14ac:dyDescent="0.2">
      <c r="A680" s="142"/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</row>
    <row r="681" spans="1:26" ht="12.75" customHeight="1" x14ac:dyDescent="0.2">
      <c r="A681" s="142"/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</row>
    <row r="682" spans="1:26" ht="12.75" customHeight="1" x14ac:dyDescent="0.2">
      <c r="A682" s="142"/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</row>
    <row r="683" spans="1:26" ht="12.75" customHeight="1" x14ac:dyDescent="0.2">
      <c r="A683" s="142"/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</row>
    <row r="684" spans="1:26" ht="12.75" customHeight="1" x14ac:dyDescent="0.2">
      <c r="A684" s="142"/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</row>
    <row r="685" spans="1:26" ht="12.75" customHeight="1" x14ac:dyDescent="0.2">
      <c r="A685" s="142"/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</row>
    <row r="686" spans="1:26" ht="12.75" customHeight="1" x14ac:dyDescent="0.2">
      <c r="A686" s="142"/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</row>
    <row r="687" spans="1:26" ht="12.75" customHeight="1" x14ac:dyDescent="0.2">
      <c r="A687" s="142"/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</row>
    <row r="688" spans="1:26" ht="12.75" customHeight="1" x14ac:dyDescent="0.2">
      <c r="A688" s="142"/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</row>
    <row r="689" spans="1:26" ht="12.75" customHeight="1" x14ac:dyDescent="0.2">
      <c r="A689" s="142"/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</row>
    <row r="690" spans="1:26" ht="12.75" customHeight="1" x14ac:dyDescent="0.2">
      <c r="A690" s="142"/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</row>
    <row r="691" spans="1:26" ht="12.75" customHeight="1" x14ac:dyDescent="0.2">
      <c r="A691" s="142"/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</row>
    <row r="692" spans="1:26" ht="12.75" customHeight="1" x14ac:dyDescent="0.2">
      <c r="A692" s="142"/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</row>
    <row r="693" spans="1:26" ht="12.75" customHeight="1" x14ac:dyDescent="0.2">
      <c r="A693" s="142"/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</row>
    <row r="694" spans="1:26" ht="12.75" customHeight="1" x14ac:dyDescent="0.2">
      <c r="A694" s="142"/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</row>
    <row r="695" spans="1:26" ht="12.75" customHeight="1" x14ac:dyDescent="0.2">
      <c r="A695" s="142"/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</row>
    <row r="696" spans="1:26" ht="12.75" customHeight="1" x14ac:dyDescent="0.2">
      <c r="A696" s="142"/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</row>
    <row r="697" spans="1:26" ht="12.75" customHeight="1" x14ac:dyDescent="0.2">
      <c r="A697" s="142"/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</row>
    <row r="698" spans="1:26" ht="12.75" customHeight="1" x14ac:dyDescent="0.2">
      <c r="A698" s="142"/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</row>
    <row r="699" spans="1:26" ht="12.75" customHeight="1" x14ac:dyDescent="0.2">
      <c r="A699" s="142"/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</row>
    <row r="700" spans="1:26" ht="12.75" customHeight="1" x14ac:dyDescent="0.2">
      <c r="A700" s="142"/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</row>
    <row r="701" spans="1:26" ht="12.75" customHeight="1" x14ac:dyDescent="0.2">
      <c r="A701" s="142"/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</row>
    <row r="702" spans="1:26" ht="12.75" customHeight="1" x14ac:dyDescent="0.2">
      <c r="A702" s="142"/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</row>
    <row r="703" spans="1:26" ht="12.75" customHeight="1" x14ac:dyDescent="0.2">
      <c r="A703" s="142"/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</row>
    <row r="704" spans="1:26" ht="12.75" customHeight="1" x14ac:dyDescent="0.2">
      <c r="A704" s="142"/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</row>
    <row r="705" spans="1:26" ht="12.75" customHeight="1" x14ac:dyDescent="0.2">
      <c r="A705" s="142"/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</row>
    <row r="706" spans="1:26" ht="12.75" customHeight="1" x14ac:dyDescent="0.2">
      <c r="A706" s="142"/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</row>
    <row r="707" spans="1:26" ht="12.75" customHeight="1" x14ac:dyDescent="0.2">
      <c r="A707" s="142"/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</row>
    <row r="708" spans="1:26" ht="12.75" customHeight="1" x14ac:dyDescent="0.2">
      <c r="A708" s="142"/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</row>
    <row r="709" spans="1:26" ht="12.75" customHeight="1" x14ac:dyDescent="0.2">
      <c r="A709" s="142"/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</row>
    <row r="710" spans="1:26" ht="12.75" customHeight="1" x14ac:dyDescent="0.2">
      <c r="A710" s="142"/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</row>
    <row r="711" spans="1:26" ht="12.75" customHeight="1" x14ac:dyDescent="0.2">
      <c r="A711" s="142"/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</row>
    <row r="712" spans="1:26" ht="12.75" customHeight="1" x14ac:dyDescent="0.2">
      <c r="A712" s="142"/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</row>
    <row r="713" spans="1:26" ht="12.75" customHeight="1" x14ac:dyDescent="0.2">
      <c r="A713" s="142"/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</row>
    <row r="714" spans="1:26" ht="12.75" customHeight="1" x14ac:dyDescent="0.2">
      <c r="A714" s="142"/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</row>
    <row r="715" spans="1:26" ht="12.75" customHeight="1" x14ac:dyDescent="0.2">
      <c r="A715" s="142"/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</row>
    <row r="716" spans="1:26" ht="12.75" customHeight="1" x14ac:dyDescent="0.2">
      <c r="A716" s="142"/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</row>
    <row r="717" spans="1:26" ht="12.75" customHeight="1" x14ac:dyDescent="0.2">
      <c r="A717" s="142"/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</row>
    <row r="718" spans="1:26" ht="12.75" customHeight="1" x14ac:dyDescent="0.2">
      <c r="A718" s="142"/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</row>
    <row r="719" spans="1:26" ht="12.75" customHeight="1" x14ac:dyDescent="0.2">
      <c r="A719" s="142"/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</row>
    <row r="720" spans="1:26" ht="12.75" customHeight="1" x14ac:dyDescent="0.2">
      <c r="A720" s="142"/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</row>
    <row r="721" spans="1:26" ht="12.75" customHeight="1" x14ac:dyDescent="0.2">
      <c r="A721" s="142"/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</row>
    <row r="722" spans="1:26" ht="12.75" customHeight="1" x14ac:dyDescent="0.2">
      <c r="A722" s="142"/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</row>
    <row r="723" spans="1:26" ht="12.75" customHeight="1" x14ac:dyDescent="0.2">
      <c r="A723" s="142"/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</row>
    <row r="724" spans="1:26" ht="12.75" customHeight="1" x14ac:dyDescent="0.2">
      <c r="A724" s="142"/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</row>
    <row r="725" spans="1:26" ht="12.75" customHeight="1" x14ac:dyDescent="0.2">
      <c r="A725" s="142"/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</row>
    <row r="726" spans="1:26" ht="12.75" customHeight="1" x14ac:dyDescent="0.2">
      <c r="A726" s="142"/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</row>
    <row r="727" spans="1:26" ht="12.75" customHeight="1" x14ac:dyDescent="0.2">
      <c r="A727" s="142"/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</row>
    <row r="728" spans="1:26" ht="12.75" customHeight="1" x14ac:dyDescent="0.2">
      <c r="A728" s="142"/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</row>
    <row r="729" spans="1:26" ht="12.75" customHeight="1" x14ac:dyDescent="0.2">
      <c r="A729" s="142"/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</row>
    <row r="730" spans="1:26" ht="12.75" customHeight="1" x14ac:dyDescent="0.2">
      <c r="A730" s="142"/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</row>
    <row r="731" spans="1:26" ht="12.75" customHeight="1" x14ac:dyDescent="0.2">
      <c r="A731" s="142"/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</row>
    <row r="732" spans="1:26" ht="12.75" customHeight="1" x14ac:dyDescent="0.2">
      <c r="A732" s="142"/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</row>
    <row r="733" spans="1:26" ht="12.75" customHeight="1" x14ac:dyDescent="0.2">
      <c r="A733" s="142"/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</row>
    <row r="734" spans="1:26" ht="12.75" customHeight="1" x14ac:dyDescent="0.2">
      <c r="A734" s="142"/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</row>
    <row r="735" spans="1:26" ht="12.75" customHeight="1" x14ac:dyDescent="0.2">
      <c r="A735" s="142"/>
      <c r="B735" s="142"/>
      <c r="C735" s="142"/>
      <c r="D735" s="142"/>
      <c r="E735" s="142"/>
      <c r="F735" s="142"/>
      <c r="G735" s="142"/>
      <c r="H735" s="142"/>
      <c r="I735" s="142"/>
      <c r="J735" s="142"/>
      <c r="K735" s="142"/>
      <c r="L735" s="142"/>
      <c r="M735" s="142"/>
      <c r="N735" s="142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</row>
    <row r="736" spans="1:26" ht="12.75" customHeight="1" x14ac:dyDescent="0.2">
      <c r="A736" s="142"/>
      <c r="B736" s="142"/>
      <c r="C736" s="142"/>
      <c r="D736" s="142"/>
      <c r="E736" s="142"/>
      <c r="F736" s="142"/>
      <c r="G736" s="142"/>
      <c r="H736" s="142"/>
      <c r="I736" s="142"/>
      <c r="J736" s="142"/>
      <c r="K736" s="142"/>
      <c r="L736" s="142"/>
      <c r="M736" s="142"/>
      <c r="N736" s="142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</row>
    <row r="737" spans="1:26" ht="12.75" customHeight="1" x14ac:dyDescent="0.2">
      <c r="A737" s="142"/>
      <c r="B737" s="142"/>
      <c r="C737" s="142"/>
      <c r="D737" s="142"/>
      <c r="E737" s="142"/>
      <c r="F737" s="142"/>
      <c r="G737" s="142"/>
      <c r="H737" s="142"/>
      <c r="I737" s="142"/>
      <c r="J737" s="142"/>
      <c r="K737" s="142"/>
      <c r="L737" s="142"/>
      <c r="M737" s="142"/>
      <c r="N737" s="142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</row>
    <row r="738" spans="1:26" ht="12.75" customHeight="1" x14ac:dyDescent="0.2">
      <c r="A738" s="142"/>
      <c r="B738" s="142"/>
      <c r="C738" s="142"/>
      <c r="D738" s="142"/>
      <c r="E738" s="142"/>
      <c r="F738" s="142"/>
      <c r="G738" s="142"/>
      <c r="H738" s="142"/>
      <c r="I738" s="142"/>
      <c r="J738" s="142"/>
      <c r="K738" s="142"/>
      <c r="L738" s="142"/>
      <c r="M738" s="142"/>
      <c r="N738" s="142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</row>
    <row r="739" spans="1:26" ht="12.75" customHeight="1" x14ac:dyDescent="0.2">
      <c r="A739" s="142"/>
      <c r="B739" s="142"/>
      <c r="C739" s="142"/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2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</row>
    <row r="740" spans="1:26" ht="12.75" customHeight="1" x14ac:dyDescent="0.2">
      <c r="A740" s="142"/>
      <c r="B740" s="142"/>
      <c r="C740" s="142"/>
      <c r="D740" s="142"/>
      <c r="E740" s="142"/>
      <c r="F740" s="142"/>
      <c r="G740" s="142"/>
      <c r="H740" s="142"/>
      <c r="I740" s="142"/>
      <c r="J740" s="142"/>
      <c r="K740" s="142"/>
      <c r="L740" s="142"/>
      <c r="M740" s="142"/>
      <c r="N740" s="142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</row>
    <row r="741" spans="1:26" ht="12.75" customHeight="1" x14ac:dyDescent="0.2">
      <c r="A741" s="142"/>
      <c r="B741" s="142"/>
      <c r="C741" s="142"/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2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</row>
    <row r="742" spans="1:26" ht="12.75" customHeight="1" x14ac:dyDescent="0.2">
      <c r="A742" s="142"/>
      <c r="B742" s="142"/>
      <c r="C742" s="142"/>
      <c r="D742" s="142"/>
      <c r="E742" s="142"/>
      <c r="F742" s="142"/>
      <c r="G742" s="142"/>
      <c r="H742" s="142"/>
      <c r="I742" s="142"/>
      <c r="J742" s="142"/>
      <c r="K742" s="142"/>
      <c r="L742" s="142"/>
      <c r="M742" s="142"/>
      <c r="N742" s="142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</row>
    <row r="743" spans="1:26" ht="12.75" customHeight="1" x14ac:dyDescent="0.2">
      <c r="A743" s="142"/>
      <c r="B743" s="142"/>
      <c r="C743" s="142"/>
      <c r="D743" s="142"/>
      <c r="E743" s="142"/>
      <c r="F743" s="142"/>
      <c r="G743" s="142"/>
      <c r="H743" s="142"/>
      <c r="I743" s="142"/>
      <c r="J743" s="142"/>
      <c r="K743" s="142"/>
      <c r="L743" s="142"/>
      <c r="M743" s="142"/>
      <c r="N743" s="142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</row>
    <row r="744" spans="1:26" ht="12.75" customHeight="1" x14ac:dyDescent="0.2">
      <c r="A744" s="142"/>
      <c r="B744" s="142"/>
      <c r="C744" s="142"/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42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</row>
    <row r="745" spans="1:26" ht="12.75" customHeight="1" x14ac:dyDescent="0.2">
      <c r="A745" s="142"/>
      <c r="B745" s="142"/>
      <c r="C745" s="142"/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2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</row>
    <row r="746" spans="1:26" ht="12.75" customHeight="1" x14ac:dyDescent="0.2">
      <c r="A746" s="142"/>
      <c r="B746" s="142"/>
      <c r="C746" s="142"/>
      <c r="D746" s="142"/>
      <c r="E746" s="142"/>
      <c r="F746" s="142"/>
      <c r="G746" s="142"/>
      <c r="H746" s="142"/>
      <c r="I746" s="142"/>
      <c r="J746" s="142"/>
      <c r="K746" s="142"/>
      <c r="L746" s="142"/>
      <c r="M746" s="142"/>
      <c r="N746" s="142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</row>
    <row r="747" spans="1:26" ht="12.75" customHeight="1" x14ac:dyDescent="0.2">
      <c r="A747" s="142"/>
      <c r="B747" s="142"/>
      <c r="C747" s="142"/>
      <c r="D747" s="142"/>
      <c r="E747" s="142"/>
      <c r="F747" s="142"/>
      <c r="G747" s="142"/>
      <c r="H747" s="142"/>
      <c r="I747" s="142"/>
      <c r="J747" s="142"/>
      <c r="K747" s="142"/>
      <c r="L747" s="142"/>
      <c r="M747" s="142"/>
      <c r="N747" s="142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</row>
    <row r="748" spans="1:26" ht="12.75" customHeight="1" x14ac:dyDescent="0.2">
      <c r="A748" s="142"/>
      <c r="B748" s="142"/>
      <c r="C748" s="142"/>
      <c r="D748" s="142"/>
      <c r="E748" s="142"/>
      <c r="F748" s="142"/>
      <c r="G748" s="142"/>
      <c r="H748" s="142"/>
      <c r="I748" s="142"/>
      <c r="J748" s="142"/>
      <c r="K748" s="142"/>
      <c r="L748" s="142"/>
      <c r="M748" s="142"/>
      <c r="N748" s="142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</row>
    <row r="749" spans="1:26" ht="12.75" customHeight="1" x14ac:dyDescent="0.2">
      <c r="A749" s="142"/>
      <c r="B749" s="142"/>
      <c r="C749" s="142"/>
      <c r="D749" s="142"/>
      <c r="E749" s="142"/>
      <c r="F749" s="142"/>
      <c r="G749" s="142"/>
      <c r="H749" s="142"/>
      <c r="I749" s="142"/>
      <c r="J749" s="142"/>
      <c r="K749" s="142"/>
      <c r="L749" s="142"/>
      <c r="M749" s="142"/>
      <c r="N749" s="142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</row>
    <row r="750" spans="1:26" ht="12.75" customHeight="1" x14ac:dyDescent="0.2">
      <c r="A750" s="142"/>
      <c r="B750" s="142"/>
      <c r="C750" s="142"/>
      <c r="D750" s="142"/>
      <c r="E750" s="142"/>
      <c r="F750" s="142"/>
      <c r="G750" s="142"/>
      <c r="H750" s="142"/>
      <c r="I750" s="142"/>
      <c r="J750" s="142"/>
      <c r="K750" s="142"/>
      <c r="L750" s="142"/>
      <c r="M750" s="142"/>
      <c r="N750" s="142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</row>
    <row r="751" spans="1:26" ht="12.75" customHeight="1" x14ac:dyDescent="0.2">
      <c r="A751" s="142"/>
      <c r="B751" s="142"/>
      <c r="C751" s="142"/>
      <c r="D751" s="142"/>
      <c r="E751" s="142"/>
      <c r="F751" s="142"/>
      <c r="G751" s="142"/>
      <c r="H751" s="142"/>
      <c r="I751" s="142"/>
      <c r="J751" s="142"/>
      <c r="K751" s="142"/>
      <c r="L751" s="142"/>
      <c r="M751" s="142"/>
      <c r="N751" s="142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</row>
    <row r="752" spans="1:26" ht="12.75" customHeight="1" x14ac:dyDescent="0.2">
      <c r="A752" s="142"/>
      <c r="B752" s="142"/>
      <c r="C752" s="142"/>
      <c r="D752" s="142"/>
      <c r="E752" s="142"/>
      <c r="F752" s="142"/>
      <c r="G752" s="142"/>
      <c r="H752" s="142"/>
      <c r="I752" s="142"/>
      <c r="J752" s="142"/>
      <c r="K752" s="142"/>
      <c r="L752" s="142"/>
      <c r="M752" s="142"/>
      <c r="N752" s="142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</row>
    <row r="753" spans="1:26" ht="12.75" customHeight="1" x14ac:dyDescent="0.2">
      <c r="A753" s="142"/>
      <c r="B753" s="142"/>
      <c r="C753" s="142"/>
      <c r="D753" s="142"/>
      <c r="E753" s="142"/>
      <c r="F753" s="142"/>
      <c r="G753" s="142"/>
      <c r="H753" s="142"/>
      <c r="I753" s="142"/>
      <c r="J753" s="142"/>
      <c r="K753" s="142"/>
      <c r="L753" s="142"/>
      <c r="M753" s="142"/>
      <c r="N753" s="142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</row>
    <row r="754" spans="1:26" ht="12.75" customHeight="1" x14ac:dyDescent="0.2">
      <c r="A754" s="142"/>
      <c r="B754" s="142"/>
      <c r="C754" s="142"/>
      <c r="D754" s="142"/>
      <c r="E754" s="142"/>
      <c r="F754" s="142"/>
      <c r="G754" s="142"/>
      <c r="H754" s="142"/>
      <c r="I754" s="142"/>
      <c r="J754" s="142"/>
      <c r="K754" s="142"/>
      <c r="L754" s="142"/>
      <c r="M754" s="142"/>
      <c r="N754" s="142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</row>
    <row r="755" spans="1:26" ht="12.75" customHeight="1" x14ac:dyDescent="0.2">
      <c r="A755" s="142"/>
      <c r="B755" s="142"/>
      <c r="C755" s="142"/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2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</row>
    <row r="756" spans="1:26" ht="12.75" customHeight="1" x14ac:dyDescent="0.2">
      <c r="A756" s="142"/>
      <c r="B756" s="142"/>
      <c r="C756" s="142"/>
      <c r="D756" s="142"/>
      <c r="E756" s="142"/>
      <c r="F756" s="142"/>
      <c r="G756" s="142"/>
      <c r="H756" s="142"/>
      <c r="I756" s="142"/>
      <c r="J756" s="142"/>
      <c r="K756" s="142"/>
      <c r="L756" s="142"/>
      <c r="M756" s="142"/>
      <c r="N756" s="142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</row>
    <row r="757" spans="1:26" ht="12.75" customHeight="1" x14ac:dyDescent="0.2">
      <c r="A757" s="142"/>
      <c r="B757" s="142"/>
      <c r="C757" s="142"/>
      <c r="D757" s="142"/>
      <c r="E757" s="142"/>
      <c r="F757" s="142"/>
      <c r="G757" s="142"/>
      <c r="H757" s="142"/>
      <c r="I757" s="142"/>
      <c r="J757" s="142"/>
      <c r="K757" s="142"/>
      <c r="L757" s="142"/>
      <c r="M757" s="142"/>
      <c r="N757" s="142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</row>
    <row r="758" spans="1:26" ht="12.75" customHeight="1" x14ac:dyDescent="0.2">
      <c r="A758" s="142"/>
      <c r="B758" s="142"/>
      <c r="C758" s="142"/>
      <c r="D758" s="142"/>
      <c r="E758" s="142"/>
      <c r="F758" s="142"/>
      <c r="G758" s="142"/>
      <c r="H758" s="142"/>
      <c r="I758" s="142"/>
      <c r="J758" s="142"/>
      <c r="K758" s="142"/>
      <c r="L758" s="142"/>
      <c r="M758" s="142"/>
      <c r="N758" s="142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</row>
    <row r="759" spans="1:26" ht="12.75" customHeight="1" x14ac:dyDescent="0.2">
      <c r="A759" s="142"/>
      <c r="B759" s="142"/>
      <c r="C759" s="142"/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2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</row>
    <row r="760" spans="1:26" ht="12.75" customHeight="1" x14ac:dyDescent="0.2">
      <c r="A760" s="142"/>
      <c r="B760" s="142"/>
      <c r="C760" s="142"/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2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</row>
    <row r="761" spans="1:26" ht="12.75" customHeight="1" x14ac:dyDescent="0.2">
      <c r="A761" s="142"/>
      <c r="B761" s="142"/>
      <c r="C761" s="142"/>
      <c r="D761" s="142"/>
      <c r="E761" s="142"/>
      <c r="F761" s="142"/>
      <c r="G761" s="142"/>
      <c r="H761" s="142"/>
      <c r="I761" s="142"/>
      <c r="J761" s="142"/>
      <c r="K761" s="142"/>
      <c r="L761" s="142"/>
      <c r="M761" s="142"/>
      <c r="N761" s="142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</row>
    <row r="762" spans="1:26" ht="12.75" customHeight="1" x14ac:dyDescent="0.2">
      <c r="A762" s="142"/>
      <c r="B762" s="142"/>
      <c r="C762" s="142"/>
      <c r="D762" s="142"/>
      <c r="E762" s="142"/>
      <c r="F762" s="142"/>
      <c r="G762" s="142"/>
      <c r="H762" s="142"/>
      <c r="I762" s="142"/>
      <c r="J762" s="142"/>
      <c r="K762" s="142"/>
      <c r="L762" s="142"/>
      <c r="M762" s="142"/>
      <c r="N762" s="142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</row>
    <row r="763" spans="1:26" ht="12.75" customHeight="1" x14ac:dyDescent="0.2">
      <c r="A763" s="142"/>
      <c r="B763" s="142"/>
      <c r="C763" s="142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2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</row>
    <row r="764" spans="1:26" ht="12.75" customHeight="1" x14ac:dyDescent="0.2">
      <c r="A764" s="142"/>
      <c r="B764" s="142"/>
      <c r="C764" s="142"/>
      <c r="D764" s="142"/>
      <c r="E764" s="142"/>
      <c r="F764" s="142"/>
      <c r="G764" s="142"/>
      <c r="H764" s="142"/>
      <c r="I764" s="142"/>
      <c r="J764" s="142"/>
      <c r="K764" s="142"/>
      <c r="L764" s="142"/>
      <c r="M764" s="142"/>
      <c r="N764" s="142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</row>
    <row r="765" spans="1:26" ht="12.75" customHeight="1" x14ac:dyDescent="0.2">
      <c r="A765" s="142"/>
      <c r="B765" s="142"/>
      <c r="C765" s="142"/>
      <c r="D765" s="142"/>
      <c r="E765" s="142"/>
      <c r="F765" s="142"/>
      <c r="G765" s="142"/>
      <c r="H765" s="142"/>
      <c r="I765" s="142"/>
      <c r="J765" s="142"/>
      <c r="K765" s="142"/>
      <c r="L765" s="142"/>
      <c r="M765" s="142"/>
      <c r="N765" s="142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</row>
    <row r="766" spans="1:26" ht="12.75" customHeight="1" x14ac:dyDescent="0.2">
      <c r="A766" s="142"/>
      <c r="B766" s="142"/>
      <c r="C766" s="142"/>
      <c r="D766" s="142"/>
      <c r="E766" s="142"/>
      <c r="F766" s="142"/>
      <c r="G766" s="142"/>
      <c r="H766" s="142"/>
      <c r="I766" s="142"/>
      <c r="J766" s="142"/>
      <c r="K766" s="142"/>
      <c r="L766" s="142"/>
      <c r="M766" s="142"/>
      <c r="N766" s="142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</row>
    <row r="767" spans="1:26" ht="12.75" customHeight="1" x14ac:dyDescent="0.2">
      <c r="A767" s="142"/>
      <c r="B767" s="142"/>
      <c r="C767" s="142"/>
      <c r="D767" s="142"/>
      <c r="E767" s="142"/>
      <c r="F767" s="142"/>
      <c r="G767" s="142"/>
      <c r="H767" s="142"/>
      <c r="I767" s="142"/>
      <c r="J767" s="142"/>
      <c r="K767" s="142"/>
      <c r="L767" s="142"/>
      <c r="M767" s="142"/>
      <c r="N767" s="142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</row>
    <row r="768" spans="1:26" ht="12.75" customHeight="1" x14ac:dyDescent="0.2">
      <c r="A768" s="142"/>
      <c r="B768" s="142"/>
      <c r="C768" s="142"/>
      <c r="D768" s="142"/>
      <c r="E768" s="142"/>
      <c r="F768" s="142"/>
      <c r="G768" s="142"/>
      <c r="H768" s="142"/>
      <c r="I768" s="142"/>
      <c r="J768" s="142"/>
      <c r="K768" s="142"/>
      <c r="L768" s="142"/>
      <c r="M768" s="142"/>
      <c r="N768" s="142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</row>
    <row r="769" spans="1:26" ht="12.75" customHeight="1" x14ac:dyDescent="0.2">
      <c r="A769" s="142"/>
      <c r="B769" s="142"/>
      <c r="C769" s="142"/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2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</row>
    <row r="770" spans="1:26" ht="12.75" customHeight="1" x14ac:dyDescent="0.2">
      <c r="A770" s="142"/>
      <c r="B770" s="142"/>
      <c r="C770" s="142"/>
      <c r="D770" s="142"/>
      <c r="E770" s="142"/>
      <c r="F770" s="142"/>
      <c r="G770" s="142"/>
      <c r="H770" s="142"/>
      <c r="I770" s="142"/>
      <c r="J770" s="142"/>
      <c r="K770" s="142"/>
      <c r="L770" s="142"/>
      <c r="M770" s="142"/>
      <c r="N770" s="142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</row>
    <row r="771" spans="1:26" ht="12.75" customHeight="1" x14ac:dyDescent="0.2">
      <c r="A771" s="142"/>
      <c r="B771" s="142"/>
      <c r="C771" s="142"/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2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</row>
    <row r="772" spans="1:26" ht="12.75" customHeight="1" x14ac:dyDescent="0.2">
      <c r="A772" s="142"/>
      <c r="B772" s="142"/>
      <c r="C772" s="142"/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2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</row>
    <row r="773" spans="1:26" ht="12.75" customHeight="1" x14ac:dyDescent="0.2">
      <c r="A773" s="142"/>
      <c r="B773" s="142"/>
      <c r="C773" s="142"/>
      <c r="D773" s="142"/>
      <c r="E773" s="142"/>
      <c r="F773" s="142"/>
      <c r="G773" s="142"/>
      <c r="H773" s="142"/>
      <c r="I773" s="142"/>
      <c r="J773" s="142"/>
      <c r="K773" s="142"/>
      <c r="L773" s="142"/>
      <c r="M773" s="142"/>
      <c r="N773" s="142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</row>
    <row r="774" spans="1:26" ht="12.75" customHeight="1" x14ac:dyDescent="0.2">
      <c r="A774" s="142"/>
      <c r="B774" s="142"/>
      <c r="C774" s="142"/>
      <c r="D774" s="142"/>
      <c r="E774" s="142"/>
      <c r="F774" s="142"/>
      <c r="G774" s="142"/>
      <c r="H774" s="142"/>
      <c r="I774" s="142"/>
      <c r="J774" s="142"/>
      <c r="K774" s="142"/>
      <c r="L774" s="142"/>
      <c r="M774" s="142"/>
      <c r="N774" s="142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</row>
    <row r="775" spans="1:26" ht="12.75" customHeight="1" x14ac:dyDescent="0.2">
      <c r="A775" s="142"/>
      <c r="B775" s="142"/>
      <c r="C775" s="142"/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2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</row>
    <row r="776" spans="1:26" ht="12.75" customHeight="1" x14ac:dyDescent="0.2">
      <c r="A776" s="142"/>
      <c r="B776" s="142"/>
      <c r="C776" s="142"/>
      <c r="D776" s="142"/>
      <c r="E776" s="142"/>
      <c r="F776" s="142"/>
      <c r="G776" s="142"/>
      <c r="H776" s="142"/>
      <c r="I776" s="142"/>
      <c r="J776" s="142"/>
      <c r="K776" s="142"/>
      <c r="L776" s="142"/>
      <c r="M776" s="142"/>
      <c r="N776" s="142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</row>
    <row r="777" spans="1:26" ht="12.75" customHeight="1" x14ac:dyDescent="0.2">
      <c r="A777" s="142"/>
      <c r="B777" s="142"/>
      <c r="C777" s="142"/>
      <c r="D777" s="142"/>
      <c r="E777" s="142"/>
      <c r="F777" s="142"/>
      <c r="G777" s="142"/>
      <c r="H777" s="142"/>
      <c r="I777" s="142"/>
      <c r="J777" s="142"/>
      <c r="K777" s="142"/>
      <c r="L777" s="142"/>
      <c r="M777" s="142"/>
      <c r="N777" s="142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</row>
    <row r="778" spans="1:26" ht="12.75" customHeight="1" x14ac:dyDescent="0.2">
      <c r="A778" s="142"/>
      <c r="B778" s="142"/>
      <c r="C778" s="142"/>
      <c r="D778" s="142"/>
      <c r="E778" s="142"/>
      <c r="F778" s="142"/>
      <c r="G778" s="142"/>
      <c r="H778" s="142"/>
      <c r="I778" s="142"/>
      <c r="J778" s="142"/>
      <c r="K778" s="142"/>
      <c r="L778" s="142"/>
      <c r="M778" s="142"/>
      <c r="N778" s="142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</row>
    <row r="779" spans="1:26" ht="12.75" customHeight="1" x14ac:dyDescent="0.2">
      <c r="A779" s="142"/>
      <c r="B779" s="142"/>
      <c r="C779" s="142"/>
      <c r="D779" s="142"/>
      <c r="E779" s="142"/>
      <c r="F779" s="142"/>
      <c r="G779" s="142"/>
      <c r="H779" s="142"/>
      <c r="I779" s="142"/>
      <c r="J779" s="142"/>
      <c r="K779" s="142"/>
      <c r="L779" s="142"/>
      <c r="M779" s="142"/>
      <c r="N779" s="142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</row>
    <row r="780" spans="1:26" ht="12.75" customHeight="1" x14ac:dyDescent="0.2">
      <c r="A780" s="142"/>
      <c r="B780" s="142"/>
      <c r="C780" s="142"/>
      <c r="D780" s="142"/>
      <c r="E780" s="142"/>
      <c r="F780" s="142"/>
      <c r="G780" s="142"/>
      <c r="H780" s="142"/>
      <c r="I780" s="142"/>
      <c r="J780" s="142"/>
      <c r="K780" s="142"/>
      <c r="L780" s="142"/>
      <c r="M780" s="142"/>
      <c r="N780" s="142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</row>
    <row r="781" spans="1:26" ht="12.75" customHeight="1" x14ac:dyDescent="0.2">
      <c r="A781" s="142"/>
      <c r="B781" s="142"/>
      <c r="C781" s="142"/>
      <c r="D781" s="142"/>
      <c r="E781" s="142"/>
      <c r="F781" s="142"/>
      <c r="G781" s="142"/>
      <c r="H781" s="142"/>
      <c r="I781" s="142"/>
      <c r="J781" s="142"/>
      <c r="K781" s="142"/>
      <c r="L781" s="142"/>
      <c r="M781" s="142"/>
      <c r="N781" s="142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</row>
    <row r="782" spans="1:26" ht="12.75" customHeight="1" x14ac:dyDescent="0.2">
      <c r="A782" s="142"/>
      <c r="B782" s="142"/>
      <c r="C782" s="142"/>
      <c r="D782" s="142"/>
      <c r="E782" s="142"/>
      <c r="F782" s="142"/>
      <c r="G782" s="142"/>
      <c r="H782" s="142"/>
      <c r="I782" s="142"/>
      <c r="J782" s="142"/>
      <c r="K782" s="142"/>
      <c r="L782" s="142"/>
      <c r="M782" s="142"/>
      <c r="N782" s="142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</row>
    <row r="783" spans="1:26" ht="12.75" customHeight="1" x14ac:dyDescent="0.2">
      <c r="A783" s="142"/>
      <c r="B783" s="142"/>
      <c r="C783" s="142"/>
      <c r="D783" s="142"/>
      <c r="E783" s="142"/>
      <c r="F783" s="142"/>
      <c r="G783" s="142"/>
      <c r="H783" s="142"/>
      <c r="I783" s="142"/>
      <c r="J783" s="142"/>
      <c r="K783" s="142"/>
      <c r="L783" s="142"/>
      <c r="M783" s="142"/>
      <c r="N783" s="142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</row>
    <row r="784" spans="1:26" ht="12.75" customHeight="1" x14ac:dyDescent="0.2">
      <c r="A784" s="142"/>
      <c r="B784" s="142"/>
      <c r="C784" s="142"/>
      <c r="D784" s="142"/>
      <c r="E784" s="142"/>
      <c r="F784" s="142"/>
      <c r="G784" s="142"/>
      <c r="H784" s="142"/>
      <c r="I784" s="142"/>
      <c r="J784" s="142"/>
      <c r="K784" s="142"/>
      <c r="L784" s="142"/>
      <c r="M784" s="142"/>
      <c r="N784" s="142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</row>
    <row r="785" spans="1:26" ht="12.75" customHeight="1" x14ac:dyDescent="0.2">
      <c r="A785" s="142"/>
      <c r="B785" s="142"/>
      <c r="C785" s="142"/>
      <c r="D785" s="142"/>
      <c r="E785" s="142"/>
      <c r="F785" s="142"/>
      <c r="G785" s="142"/>
      <c r="H785" s="142"/>
      <c r="I785" s="142"/>
      <c r="J785" s="142"/>
      <c r="K785" s="142"/>
      <c r="L785" s="142"/>
      <c r="M785" s="142"/>
      <c r="N785" s="142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</row>
    <row r="786" spans="1:26" ht="12.75" customHeight="1" x14ac:dyDescent="0.2">
      <c r="A786" s="142"/>
      <c r="B786" s="142"/>
      <c r="C786" s="142"/>
      <c r="D786" s="142"/>
      <c r="E786" s="142"/>
      <c r="F786" s="142"/>
      <c r="G786" s="142"/>
      <c r="H786" s="142"/>
      <c r="I786" s="142"/>
      <c r="J786" s="142"/>
      <c r="K786" s="142"/>
      <c r="L786" s="142"/>
      <c r="M786" s="142"/>
      <c r="N786" s="142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</row>
    <row r="787" spans="1:26" ht="12.75" customHeight="1" x14ac:dyDescent="0.2">
      <c r="A787" s="142"/>
      <c r="B787" s="142"/>
      <c r="C787" s="142"/>
      <c r="D787" s="142"/>
      <c r="E787" s="142"/>
      <c r="F787" s="142"/>
      <c r="G787" s="142"/>
      <c r="H787" s="142"/>
      <c r="I787" s="142"/>
      <c r="J787" s="142"/>
      <c r="K787" s="142"/>
      <c r="L787" s="142"/>
      <c r="M787" s="142"/>
      <c r="N787" s="142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</row>
    <row r="788" spans="1:26" ht="12.75" customHeight="1" x14ac:dyDescent="0.2">
      <c r="A788" s="142"/>
      <c r="B788" s="142"/>
      <c r="C788" s="142"/>
      <c r="D788" s="142"/>
      <c r="E788" s="142"/>
      <c r="F788" s="142"/>
      <c r="G788" s="142"/>
      <c r="H788" s="142"/>
      <c r="I788" s="142"/>
      <c r="J788" s="142"/>
      <c r="K788" s="142"/>
      <c r="L788" s="142"/>
      <c r="M788" s="142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</row>
    <row r="789" spans="1:26" ht="12.75" customHeight="1" x14ac:dyDescent="0.2">
      <c r="A789" s="142"/>
      <c r="B789" s="142"/>
      <c r="C789" s="142"/>
      <c r="D789" s="142"/>
      <c r="E789" s="142"/>
      <c r="F789" s="142"/>
      <c r="G789" s="142"/>
      <c r="H789" s="142"/>
      <c r="I789" s="142"/>
      <c r="J789" s="142"/>
      <c r="K789" s="142"/>
      <c r="L789" s="142"/>
      <c r="M789" s="142"/>
      <c r="N789" s="142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</row>
    <row r="790" spans="1:26" ht="12.75" customHeight="1" x14ac:dyDescent="0.2">
      <c r="A790" s="142"/>
      <c r="B790" s="142"/>
      <c r="C790" s="142"/>
      <c r="D790" s="142"/>
      <c r="E790" s="142"/>
      <c r="F790" s="142"/>
      <c r="G790" s="142"/>
      <c r="H790" s="142"/>
      <c r="I790" s="142"/>
      <c r="J790" s="142"/>
      <c r="K790" s="142"/>
      <c r="L790" s="142"/>
      <c r="M790" s="142"/>
      <c r="N790" s="142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</row>
    <row r="791" spans="1:26" ht="12.75" customHeight="1" x14ac:dyDescent="0.2">
      <c r="A791" s="142"/>
      <c r="B791" s="142"/>
      <c r="C791" s="142"/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2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</row>
    <row r="792" spans="1:26" ht="12.75" customHeight="1" x14ac:dyDescent="0.2">
      <c r="A792" s="142"/>
      <c r="B792" s="142"/>
      <c r="C792" s="142"/>
      <c r="D792" s="142"/>
      <c r="E792" s="142"/>
      <c r="F792" s="142"/>
      <c r="G792" s="142"/>
      <c r="H792" s="142"/>
      <c r="I792" s="142"/>
      <c r="J792" s="142"/>
      <c r="K792" s="142"/>
      <c r="L792" s="142"/>
      <c r="M792" s="142"/>
      <c r="N792" s="142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</row>
    <row r="793" spans="1:26" ht="12.75" customHeight="1" x14ac:dyDescent="0.2">
      <c r="A793" s="142"/>
      <c r="B793" s="142"/>
      <c r="C793" s="142"/>
      <c r="D793" s="142"/>
      <c r="E793" s="142"/>
      <c r="F793" s="142"/>
      <c r="G793" s="142"/>
      <c r="H793" s="142"/>
      <c r="I793" s="142"/>
      <c r="J793" s="142"/>
      <c r="K793" s="142"/>
      <c r="L793" s="142"/>
      <c r="M793" s="142"/>
      <c r="N793" s="142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</row>
    <row r="794" spans="1:26" ht="12.75" customHeight="1" x14ac:dyDescent="0.2">
      <c r="A794" s="142"/>
      <c r="B794" s="142"/>
      <c r="C794" s="142"/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2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</row>
    <row r="795" spans="1:26" ht="12.75" customHeight="1" x14ac:dyDescent="0.2">
      <c r="A795" s="142"/>
      <c r="B795" s="142"/>
      <c r="C795" s="142"/>
      <c r="D795" s="142"/>
      <c r="E795" s="142"/>
      <c r="F795" s="142"/>
      <c r="G795" s="142"/>
      <c r="H795" s="142"/>
      <c r="I795" s="142"/>
      <c r="J795" s="142"/>
      <c r="K795" s="142"/>
      <c r="L795" s="142"/>
      <c r="M795" s="142"/>
      <c r="N795" s="142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</row>
    <row r="796" spans="1:26" ht="12.75" customHeight="1" x14ac:dyDescent="0.2">
      <c r="A796" s="142"/>
      <c r="B796" s="142"/>
      <c r="C796" s="142"/>
      <c r="D796" s="142"/>
      <c r="E796" s="142"/>
      <c r="F796" s="142"/>
      <c r="G796" s="142"/>
      <c r="H796" s="142"/>
      <c r="I796" s="142"/>
      <c r="J796" s="142"/>
      <c r="K796" s="142"/>
      <c r="L796" s="142"/>
      <c r="M796" s="142"/>
      <c r="N796" s="142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</row>
    <row r="797" spans="1:26" ht="12.75" customHeight="1" x14ac:dyDescent="0.2">
      <c r="A797" s="142"/>
      <c r="B797" s="142"/>
      <c r="C797" s="142"/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42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</row>
    <row r="798" spans="1:26" ht="12.75" customHeight="1" x14ac:dyDescent="0.2">
      <c r="A798" s="142"/>
      <c r="B798" s="142"/>
      <c r="C798" s="142"/>
      <c r="D798" s="142"/>
      <c r="E798" s="142"/>
      <c r="F798" s="142"/>
      <c r="G798" s="142"/>
      <c r="H798" s="142"/>
      <c r="I798" s="142"/>
      <c r="J798" s="142"/>
      <c r="K798" s="142"/>
      <c r="L798" s="142"/>
      <c r="M798" s="142"/>
      <c r="N798" s="142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</row>
    <row r="799" spans="1:26" ht="12.75" customHeight="1" x14ac:dyDescent="0.2">
      <c r="A799" s="142"/>
      <c r="B799" s="142"/>
      <c r="C799" s="142"/>
      <c r="D799" s="142"/>
      <c r="E799" s="142"/>
      <c r="F799" s="142"/>
      <c r="G799" s="142"/>
      <c r="H799" s="142"/>
      <c r="I799" s="142"/>
      <c r="J799" s="142"/>
      <c r="K799" s="142"/>
      <c r="L799" s="142"/>
      <c r="M799" s="142"/>
      <c r="N799" s="142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</row>
    <row r="800" spans="1:26" ht="12.75" customHeight="1" x14ac:dyDescent="0.2">
      <c r="A800" s="142"/>
      <c r="B800" s="142"/>
      <c r="C800" s="142"/>
      <c r="D800" s="142"/>
      <c r="E800" s="142"/>
      <c r="F800" s="142"/>
      <c r="G800" s="142"/>
      <c r="H800" s="142"/>
      <c r="I800" s="142"/>
      <c r="J800" s="142"/>
      <c r="K800" s="142"/>
      <c r="L800" s="142"/>
      <c r="M800" s="142"/>
      <c r="N800" s="142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</row>
    <row r="801" spans="1:26" ht="12.75" customHeight="1" x14ac:dyDescent="0.2">
      <c r="A801" s="142"/>
      <c r="B801" s="142"/>
      <c r="C801" s="142"/>
      <c r="D801" s="142"/>
      <c r="E801" s="142"/>
      <c r="F801" s="142"/>
      <c r="G801" s="142"/>
      <c r="H801" s="142"/>
      <c r="I801" s="142"/>
      <c r="J801" s="142"/>
      <c r="K801" s="142"/>
      <c r="L801" s="142"/>
      <c r="M801" s="142"/>
      <c r="N801" s="142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</row>
    <row r="802" spans="1:26" ht="12.75" customHeight="1" x14ac:dyDescent="0.2">
      <c r="A802" s="142"/>
      <c r="B802" s="142"/>
      <c r="C802" s="142"/>
      <c r="D802" s="142"/>
      <c r="E802" s="142"/>
      <c r="F802" s="142"/>
      <c r="G802" s="142"/>
      <c r="H802" s="142"/>
      <c r="I802" s="142"/>
      <c r="J802" s="142"/>
      <c r="K802" s="142"/>
      <c r="L802" s="142"/>
      <c r="M802" s="142"/>
      <c r="N802" s="142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</row>
    <row r="803" spans="1:26" ht="12.75" customHeight="1" x14ac:dyDescent="0.2">
      <c r="A803" s="142"/>
      <c r="B803" s="142"/>
      <c r="C803" s="142"/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2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</row>
    <row r="804" spans="1:26" ht="12.75" customHeight="1" x14ac:dyDescent="0.2">
      <c r="A804" s="142"/>
      <c r="B804" s="142"/>
      <c r="C804" s="142"/>
      <c r="D804" s="142"/>
      <c r="E804" s="142"/>
      <c r="F804" s="142"/>
      <c r="G804" s="142"/>
      <c r="H804" s="142"/>
      <c r="I804" s="142"/>
      <c r="J804" s="142"/>
      <c r="K804" s="142"/>
      <c r="L804" s="142"/>
      <c r="M804" s="142"/>
      <c r="N804" s="142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</row>
    <row r="805" spans="1:26" ht="12.75" customHeight="1" x14ac:dyDescent="0.2">
      <c r="A805" s="142"/>
      <c r="B805" s="142"/>
      <c r="C805" s="142"/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2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2"/>
    </row>
    <row r="806" spans="1:26" ht="12.75" customHeight="1" x14ac:dyDescent="0.2">
      <c r="A806" s="142"/>
      <c r="B806" s="142"/>
      <c r="C806" s="142"/>
      <c r="D806" s="142"/>
      <c r="E806" s="142"/>
      <c r="F806" s="142"/>
      <c r="G806" s="142"/>
      <c r="H806" s="142"/>
      <c r="I806" s="142"/>
      <c r="J806" s="142"/>
      <c r="K806" s="142"/>
      <c r="L806" s="142"/>
      <c r="M806" s="142"/>
      <c r="N806" s="142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</row>
    <row r="807" spans="1:26" ht="12.75" customHeight="1" x14ac:dyDescent="0.2">
      <c r="A807" s="142"/>
      <c r="B807" s="142"/>
      <c r="C807" s="142"/>
      <c r="D807" s="142"/>
      <c r="E807" s="142"/>
      <c r="F807" s="142"/>
      <c r="G807" s="142"/>
      <c r="H807" s="142"/>
      <c r="I807" s="142"/>
      <c r="J807" s="142"/>
      <c r="K807" s="142"/>
      <c r="L807" s="142"/>
      <c r="M807" s="142"/>
      <c r="N807" s="142"/>
      <c r="O807" s="142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2"/>
    </row>
    <row r="808" spans="1:26" ht="12.75" customHeight="1" x14ac:dyDescent="0.2">
      <c r="A808" s="142"/>
      <c r="B808" s="142"/>
      <c r="C808" s="142"/>
      <c r="D808" s="142"/>
      <c r="E808" s="142"/>
      <c r="F808" s="142"/>
      <c r="G808" s="142"/>
      <c r="H808" s="142"/>
      <c r="I808" s="142"/>
      <c r="J808" s="142"/>
      <c r="K808" s="142"/>
      <c r="L808" s="142"/>
      <c r="M808" s="142"/>
      <c r="N808" s="142"/>
      <c r="O808" s="142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2"/>
    </row>
    <row r="809" spans="1:26" ht="12.75" customHeight="1" x14ac:dyDescent="0.2">
      <c r="A809" s="142"/>
      <c r="B809" s="142"/>
      <c r="C809" s="142"/>
      <c r="D809" s="142"/>
      <c r="E809" s="142"/>
      <c r="F809" s="142"/>
      <c r="G809" s="142"/>
      <c r="H809" s="142"/>
      <c r="I809" s="142"/>
      <c r="J809" s="142"/>
      <c r="K809" s="142"/>
      <c r="L809" s="142"/>
      <c r="M809" s="142"/>
      <c r="N809" s="142"/>
      <c r="O809" s="142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2"/>
    </row>
    <row r="810" spans="1:26" ht="12.75" customHeight="1" x14ac:dyDescent="0.2">
      <c r="A810" s="142"/>
      <c r="B810" s="142"/>
      <c r="C810" s="142"/>
      <c r="D810" s="142"/>
      <c r="E810" s="142"/>
      <c r="F810" s="142"/>
      <c r="G810" s="142"/>
      <c r="H810" s="142"/>
      <c r="I810" s="142"/>
      <c r="J810" s="142"/>
      <c r="K810" s="142"/>
      <c r="L810" s="142"/>
      <c r="M810" s="142"/>
      <c r="N810" s="142"/>
      <c r="O810" s="142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2"/>
    </row>
    <row r="811" spans="1:26" ht="12.75" customHeight="1" x14ac:dyDescent="0.2">
      <c r="A811" s="142"/>
      <c r="B811" s="142"/>
      <c r="C811" s="142"/>
      <c r="D811" s="142"/>
      <c r="E811" s="142"/>
      <c r="F811" s="142"/>
      <c r="G811" s="142"/>
      <c r="H811" s="142"/>
      <c r="I811" s="142"/>
      <c r="J811" s="142"/>
      <c r="K811" s="142"/>
      <c r="L811" s="142"/>
      <c r="M811" s="142"/>
      <c r="N811" s="142"/>
      <c r="O811" s="142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2"/>
    </row>
    <row r="812" spans="1:26" ht="12.75" customHeight="1" x14ac:dyDescent="0.2">
      <c r="A812" s="142"/>
      <c r="B812" s="142"/>
      <c r="C812" s="142"/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2"/>
      <c r="O812" s="142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2"/>
    </row>
    <row r="813" spans="1:26" ht="12.75" customHeight="1" x14ac:dyDescent="0.2">
      <c r="A813" s="142"/>
      <c r="B813" s="142"/>
      <c r="C813" s="142"/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2"/>
      <c r="O813" s="142"/>
      <c r="P813" s="142"/>
      <c r="Q813" s="142"/>
      <c r="R813" s="142"/>
      <c r="S813" s="142"/>
      <c r="T813" s="142"/>
      <c r="U813" s="142"/>
      <c r="V813" s="142"/>
      <c r="W813" s="142"/>
      <c r="X813" s="142"/>
      <c r="Y813" s="142"/>
      <c r="Z813" s="142"/>
    </row>
    <row r="814" spans="1:26" ht="12.75" customHeight="1" x14ac:dyDescent="0.2">
      <c r="A814" s="142"/>
      <c r="B814" s="142"/>
      <c r="C814" s="142"/>
      <c r="D814" s="142"/>
      <c r="E814" s="142"/>
      <c r="F814" s="142"/>
      <c r="G814" s="142"/>
      <c r="H814" s="142"/>
      <c r="I814" s="142"/>
      <c r="J814" s="142"/>
      <c r="K814" s="142"/>
      <c r="L814" s="142"/>
      <c r="M814" s="142"/>
      <c r="N814" s="142"/>
      <c r="O814" s="142"/>
      <c r="P814" s="142"/>
      <c r="Q814" s="142"/>
      <c r="R814" s="142"/>
      <c r="S814" s="142"/>
      <c r="T814" s="142"/>
      <c r="U814" s="142"/>
      <c r="V814" s="142"/>
      <c r="W814" s="142"/>
      <c r="X814" s="142"/>
      <c r="Y814" s="142"/>
      <c r="Z814" s="142"/>
    </row>
    <row r="815" spans="1:26" ht="12.75" customHeight="1" x14ac:dyDescent="0.2">
      <c r="A815" s="142"/>
      <c r="B815" s="142"/>
      <c r="C815" s="142"/>
      <c r="D815" s="142"/>
      <c r="E815" s="142"/>
      <c r="F815" s="142"/>
      <c r="G815" s="142"/>
      <c r="H815" s="142"/>
      <c r="I815" s="142"/>
      <c r="J815" s="142"/>
      <c r="K815" s="142"/>
      <c r="L815" s="142"/>
      <c r="M815" s="142"/>
      <c r="N815" s="142"/>
      <c r="O815" s="142"/>
      <c r="P815" s="142"/>
      <c r="Q815" s="142"/>
      <c r="R815" s="142"/>
      <c r="S815" s="142"/>
      <c r="T815" s="142"/>
      <c r="U815" s="142"/>
      <c r="V815" s="142"/>
      <c r="W815" s="142"/>
      <c r="X815" s="142"/>
      <c r="Y815" s="142"/>
      <c r="Z815" s="142"/>
    </row>
    <row r="816" spans="1:26" ht="12.75" customHeight="1" x14ac:dyDescent="0.2">
      <c r="A816" s="142"/>
      <c r="B816" s="142"/>
      <c r="C816" s="142"/>
      <c r="D816" s="142"/>
      <c r="E816" s="142"/>
      <c r="F816" s="142"/>
      <c r="G816" s="142"/>
      <c r="H816" s="142"/>
      <c r="I816" s="142"/>
      <c r="J816" s="142"/>
      <c r="K816" s="142"/>
      <c r="L816" s="142"/>
      <c r="M816" s="142"/>
      <c r="N816" s="142"/>
      <c r="O816" s="142"/>
      <c r="P816" s="142"/>
      <c r="Q816" s="142"/>
      <c r="R816" s="142"/>
      <c r="S816" s="142"/>
      <c r="T816" s="142"/>
      <c r="U816" s="142"/>
      <c r="V816" s="142"/>
      <c r="W816" s="142"/>
      <c r="X816" s="142"/>
      <c r="Y816" s="142"/>
      <c r="Z816" s="142"/>
    </row>
    <row r="817" spans="1:26" ht="12.75" customHeight="1" x14ac:dyDescent="0.2">
      <c r="A817" s="142"/>
      <c r="B817" s="142"/>
      <c r="C817" s="142"/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2"/>
      <c r="O817" s="142"/>
      <c r="P817" s="142"/>
      <c r="Q817" s="142"/>
      <c r="R817" s="142"/>
      <c r="S817" s="142"/>
      <c r="T817" s="142"/>
      <c r="U817" s="142"/>
      <c r="V817" s="142"/>
      <c r="W817" s="142"/>
      <c r="X817" s="142"/>
      <c r="Y817" s="142"/>
      <c r="Z817" s="142"/>
    </row>
    <row r="818" spans="1:26" ht="12.75" customHeight="1" x14ac:dyDescent="0.2">
      <c r="A818" s="142"/>
      <c r="B818" s="142"/>
      <c r="C818" s="142"/>
      <c r="D818" s="142"/>
      <c r="E818" s="142"/>
      <c r="F818" s="142"/>
      <c r="G818" s="142"/>
      <c r="H818" s="142"/>
      <c r="I818" s="142"/>
      <c r="J818" s="142"/>
      <c r="K818" s="142"/>
      <c r="L818" s="142"/>
      <c r="M818" s="142"/>
      <c r="N818" s="142"/>
      <c r="O818" s="142"/>
      <c r="P818" s="142"/>
      <c r="Q818" s="142"/>
      <c r="R818" s="142"/>
      <c r="S818" s="142"/>
      <c r="T818" s="142"/>
      <c r="U818" s="142"/>
      <c r="V818" s="142"/>
      <c r="W818" s="142"/>
      <c r="X818" s="142"/>
      <c r="Y818" s="142"/>
      <c r="Z818" s="142"/>
    </row>
    <row r="819" spans="1:26" ht="12.75" customHeight="1" x14ac:dyDescent="0.2">
      <c r="A819" s="142"/>
      <c r="B819" s="142"/>
      <c r="C819" s="142"/>
      <c r="D819" s="142"/>
      <c r="E819" s="142"/>
      <c r="F819" s="142"/>
      <c r="G819" s="142"/>
      <c r="H819" s="142"/>
      <c r="I819" s="142"/>
      <c r="J819" s="142"/>
      <c r="K819" s="142"/>
      <c r="L819" s="142"/>
      <c r="M819" s="142"/>
      <c r="N819" s="142"/>
      <c r="O819" s="142"/>
      <c r="P819" s="142"/>
      <c r="Q819" s="142"/>
      <c r="R819" s="142"/>
      <c r="S819" s="142"/>
      <c r="T819" s="142"/>
      <c r="U819" s="142"/>
      <c r="V819" s="142"/>
      <c r="W819" s="142"/>
      <c r="X819" s="142"/>
      <c r="Y819" s="142"/>
      <c r="Z819" s="142"/>
    </row>
    <row r="820" spans="1:26" ht="12.75" customHeight="1" x14ac:dyDescent="0.2">
      <c r="A820" s="142"/>
      <c r="B820" s="142"/>
      <c r="C820" s="142"/>
      <c r="D820" s="142"/>
      <c r="E820" s="142"/>
      <c r="F820" s="142"/>
      <c r="G820" s="142"/>
      <c r="H820" s="142"/>
      <c r="I820" s="142"/>
      <c r="J820" s="142"/>
      <c r="K820" s="142"/>
      <c r="L820" s="142"/>
      <c r="M820" s="142"/>
      <c r="N820" s="142"/>
      <c r="O820" s="142"/>
      <c r="P820" s="142"/>
      <c r="Q820" s="142"/>
      <c r="R820" s="142"/>
      <c r="S820" s="142"/>
      <c r="T820" s="142"/>
      <c r="U820" s="142"/>
      <c r="V820" s="142"/>
      <c r="W820" s="142"/>
      <c r="X820" s="142"/>
      <c r="Y820" s="142"/>
      <c r="Z820" s="142"/>
    </row>
    <row r="821" spans="1:26" ht="12.75" customHeight="1" x14ac:dyDescent="0.2">
      <c r="A821" s="142"/>
      <c r="B821" s="142"/>
      <c r="C821" s="142"/>
      <c r="D821" s="142"/>
      <c r="E821" s="142"/>
      <c r="F821" s="142"/>
      <c r="G821" s="142"/>
      <c r="H821" s="142"/>
      <c r="I821" s="142"/>
      <c r="J821" s="142"/>
      <c r="K821" s="142"/>
      <c r="L821" s="142"/>
      <c r="M821" s="142"/>
      <c r="N821" s="142"/>
      <c r="O821" s="142"/>
      <c r="P821" s="142"/>
      <c r="Q821" s="142"/>
      <c r="R821" s="142"/>
      <c r="S821" s="142"/>
      <c r="T821" s="142"/>
      <c r="U821" s="142"/>
      <c r="V821" s="142"/>
      <c r="W821" s="142"/>
      <c r="X821" s="142"/>
      <c r="Y821" s="142"/>
      <c r="Z821" s="142"/>
    </row>
    <row r="822" spans="1:26" ht="12.75" customHeight="1" x14ac:dyDescent="0.2">
      <c r="A822" s="142"/>
      <c r="B822" s="142"/>
      <c r="C822" s="142"/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2"/>
      <c r="O822" s="142"/>
      <c r="P822" s="142"/>
      <c r="Q822" s="142"/>
      <c r="R822" s="142"/>
      <c r="S822" s="142"/>
      <c r="T822" s="142"/>
      <c r="U822" s="142"/>
      <c r="V822" s="142"/>
      <c r="W822" s="142"/>
      <c r="X822" s="142"/>
      <c r="Y822" s="142"/>
      <c r="Z822" s="142"/>
    </row>
    <row r="823" spans="1:26" ht="12.75" customHeight="1" x14ac:dyDescent="0.2">
      <c r="A823" s="142"/>
      <c r="B823" s="142"/>
      <c r="C823" s="142"/>
      <c r="D823" s="142"/>
      <c r="E823" s="142"/>
      <c r="F823" s="142"/>
      <c r="G823" s="142"/>
      <c r="H823" s="142"/>
      <c r="I823" s="142"/>
      <c r="J823" s="142"/>
      <c r="K823" s="142"/>
      <c r="L823" s="142"/>
      <c r="M823" s="142"/>
      <c r="N823" s="142"/>
      <c r="O823" s="142"/>
      <c r="P823" s="142"/>
      <c r="Q823" s="142"/>
      <c r="R823" s="142"/>
      <c r="S823" s="142"/>
      <c r="T823" s="142"/>
      <c r="U823" s="142"/>
      <c r="V823" s="142"/>
      <c r="W823" s="142"/>
      <c r="X823" s="142"/>
      <c r="Y823" s="142"/>
      <c r="Z823" s="142"/>
    </row>
    <row r="824" spans="1:26" ht="12.75" customHeight="1" x14ac:dyDescent="0.2">
      <c r="A824" s="142"/>
      <c r="B824" s="142"/>
      <c r="C824" s="142"/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2"/>
      <c r="O824" s="142"/>
      <c r="P824" s="142"/>
      <c r="Q824" s="142"/>
      <c r="R824" s="142"/>
      <c r="S824" s="142"/>
      <c r="T824" s="142"/>
      <c r="U824" s="142"/>
      <c r="V824" s="142"/>
      <c r="W824" s="142"/>
      <c r="X824" s="142"/>
      <c r="Y824" s="142"/>
      <c r="Z824" s="142"/>
    </row>
    <row r="825" spans="1:26" ht="12.75" customHeight="1" x14ac:dyDescent="0.2">
      <c r="A825" s="142"/>
      <c r="B825" s="142"/>
      <c r="C825" s="142"/>
      <c r="D825" s="142"/>
      <c r="E825" s="142"/>
      <c r="F825" s="142"/>
      <c r="G825" s="142"/>
      <c r="H825" s="142"/>
      <c r="I825" s="142"/>
      <c r="J825" s="142"/>
      <c r="K825" s="142"/>
      <c r="L825" s="142"/>
      <c r="M825" s="142"/>
      <c r="N825" s="142"/>
      <c r="O825" s="142"/>
      <c r="P825" s="142"/>
      <c r="Q825" s="142"/>
      <c r="R825" s="142"/>
      <c r="S825" s="142"/>
      <c r="T825" s="142"/>
      <c r="U825" s="142"/>
      <c r="V825" s="142"/>
      <c r="W825" s="142"/>
      <c r="X825" s="142"/>
      <c r="Y825" s="142"/>
      <c r="Z825" s="142"/>
    </row>
    <row r="826" spans="1:26" ht="12.75" customHeight="1" x14ac:dyDescent="0.2">
      <c r="A826" s="142"/>
      <c r="B826" s="142"/>
      <c r="C826" s="142"/>
      <c r="D826" s="142"/>
      <c r="E826" s="142"/>
      <c r="F826" s="142"/>
      <c r="G826" s="142"/>
      <c r="H826" s="142"/>
      <c r="I826" s="142"/>
      <c r="J826" s="142"/>
      <c r="K826" s="142"/>
      <c r="L826" s="142"/>
      <c r="M826" s="142"/>
      <c r="N826" s="142"/>
      <c r="O826" s="142"/>
      <c r="P826" s="142"/>
      <c r="Q826" s="142"/>
      <c r="R826" s="142"/>
      <c r="S826" s="142"/>
      <c r="T826" s="142"/>
      <c r="U826" s="142"/>
      <c r="V826" s="142"/>
      <c r="W826" s="142"/>
      <c r="X826" s="142"/>
      <c r="Y826" s="142"/>
      <c r="Z826" s="142"/>
    </row>
    <row r="827" spans="1:26" ht="12.75" customHeight="1" x14ac:dyDescent="0.2">
      <c r="A827" s="142"/>
      <c r="B827" s="142"/>
      <c r="C827" s="142"/>
      <c r="D827" s="142"/>
      <c r="E827" s="142"/>
      <c r="F827" s="142"/>
      <c r="G827" s="142"/>
      <c r="H827" s="142"/>
      <c r="I827" s="142"/>
      <c r="J827" s="142"/>
      <c r="K827" s="142"/>
      <c r="L827" s="142"/>
      <c r="M827" s="142"/>
      <c r="N827" s="142"/>
      <c r="O827" s="142"/>
      <c r="P827" s="142"/>
      <c r="Q827" s="142"/>
      <c r="R827" s="142"/>
      <c r="S827" s="142"/>
      <c r="T827" s="142"/>
      <c r="U827" s="142"/>
      <c r="V827" s="142"/>
      <c r="W827" s="142"/>
      <c r="X827" s="142"/>
      <c r="Y827" s="142"/>
      <c r="Z827" s="142"/>
    </row>
    <row r="828" spans="1:26" ht="12.75" customHeight="1" x14ac:dyDescent="0.2">
      <c r="A828" s="142"/>
      <c r="B828" s="142"/>
      <c r="C828" s="142"/>
      <c r="D828" s="142"/>
      <c r="E828" s="142"/>
      <c r="F828" s="142"/>
      <c r="G828" s="142"/>
      <c r="H828" s="142"/>
      <c r="I828" s="142"/>
      <c r="J828" s="142"/>
      <c r="K828" s="142"/>
      <c r="L828" s="142"/>
      <c r="M828" s="142"/>
      <c r="N828" s="142"/>
      <c r="O828" s="142"/>
      <c r="P828" s="142"/>
      <c r="Q828" s="142"/>
      <c r="R828" s="142"/>
      <c r="S828" s="142"/>
      <c r="T828" s="142"/>
      <c r="U828" s="142"/>
      <c r="V828" s="142"/>
      <c r="W828" s="142"/>
      <c r="X828" s="142"/>
      <c r="Y828" s="142"/>
      <c r="Z828" s="142"/>
    </row>
    <row r="829" spans="1:26" ht="12.75" customHeight="1" x14ac:dyDescent="0.2">
      <c r="A829" s="142"/>
      <c r="B829" s="142"/>
      <c r="C829" s="142"/>
      <c r="D829" s="142"/>
      <c r="E829" s="142"/>
      <c r="F829" s="142"/>
      <c r="G829" s="142"/>
      <c r="H829" s="142"/>
      <c r="I829" s="142"/>
      <c r="J829" s="142"/>
      <c r="K829" s="142"/>
      <c r="L829" s="142"/>
      <c r="M829" s="142"/>
      <c r="N829" s="142"/>
      <c r="O829" s="142"/>
      <c r="P829" s="142"/>
      <c r="Q829" s="142"/>
      <c r="R829" s="142"/>
      <c r="S829" s="142"/>
      <c r="T829" s="142"/>
      <c r="U829" s="142"/>
      <c r="V829" s="142"/>
      <c r="W829" s="142"/>
      <c r="X829" s="142"/>
      <c r="Y829" s="142"/>
      <c r="Z829" s="142"/>
    </row>
    <row r="830" spans="1:26" ht="12.75" customHeight="1" x14ac:dyDescent="0.2">
      <c r="A830" s="142"/>
      <c r="B830" s="142"/>
      <c r="C830" s="142"/>
      <c r="D830" s="142"/>
      <c r="E830" s="142"/>
      <c r="F830" s="142"/>
      <c r="G830" s="142"/>
      <c r="H830" s="142"/>
      <c r="I830" s="142"/>
      <c r="J830" s="142"/>
      <c r="K830" s="142"/>
      <c r="L830" s="142"/>
      <c r="M830" s="142"/>
      <c r="N830" s="142"/>
      <c r="O830" s="142"/>
      <c r="P830" s="142"/>
      <c r="Q830" s="142"/>
      <c r="R830" s="142"/>
      <c r="S830" s="142"/>
      <c r="T830" s="142"/>
      <c r="U830" s="142"/>
      <c r="V830" s="142"/>
      <c r="W830" s="142"/>
      <c r="X830" s="142"/>
      <c r="Y830" s="142"/>
      <c r="Z830" s="142"/>
    </row>
    <row r="831" spans="1:26" ht="12.75" customHeight="1" x14ac:dyDescent="0.2">
      <c r="A831" s="142"/>
      <c r="B831" s="142"/>
      <c r="C831" s="142"/>
      <c r="D831" s="142"/>
      <c r="E831" s="142"/>
      <c r="F831" s="142"/>
      <c r="G831" s="142"/>
      <c r="H831" s="142"/>
      <c r="I831" s="142"/>
      <c r="J831" s="142"/>
      <c r="K831" s="142"/>
      <c r="L831" s="142"/>
      <c r="M831" s="142"/>
      <c r="N831" s="142"/>
      <c r="O831" s="142"/>
      <c r="P831" s="142"/>
      <c r="Q831" s="142"/>
      <c r="R831" s="142"/>
      <c r="S831" s="142"/>
      <c r="T831" s="142"/>
      <c r="U831" s="142"/>
      <c r="V831" s="142"/>
      <c r="W831" s="142"/>
      <c r="X831" s="142"/>
      <c r="Y831" s="142"/>
      <c r="Z831" s="142"/>
    </row>
    <row r="832" spans="1:26" ht="12.75" customHeight="1" x14ac:dyDescent="0.2">
      <c r="A832" s="142"/>
      <c r="B832" s="142"/>
      <c r="C832" s="142"/>
      <c r="D832" s="142"/>
      <c r="E832" s="142"/>
      <c r="F832" s="142"/>
      <c r="G832" s="142"/>
      <c r="H832" s="142"/>
      <c r="I832" s="142"/>
      <c r="J832" s="142"/>
      <c r="K832" s="142"/>
      <c r="L832" s="142"/>
      <c r="M832" s="142"/>
      <c r="N832" s="142"/>
      <c r="O832" s="142"/>
      <c r="P832" s="142"/>
      <c r="Q832" s="142"/>
      <c r="R832" s="142"/>
      <c r="S832" s="142"/>
      <c r="T832" s="142"/>
      <c r="U832" s="142"/>
      <c r="V832" s="142"/>
      <c r="W832" s="142"/>
      <c r="X832" s="142"/>
      <c r="Y832" s="142"/>
      <c r="Z832" s="142"/>
    </row>
    <row r="833" spans="1:26" ht="12.75" customHeight="1" x14ac:dyDescent="0.2">
      <c r="A833" s="142"/>
      <c r="B833" s="142"/>
      <c r="C833" s="142"/>
      <c r="D833" s="142"/>
      <c r="E833" s="142"/>
      <c r="F833" s="142"/>
      <c r="G833" s="142"/>
      <c r="H833" s="142"/>
      <c r="I833" s="142"/>
      <c r="J833" s="142"/>
      <c r="K833" s="142"/>
      <c r="L833" s="142"/>
      <c r="M833" s="142"/>
      <c r="N833" s="142"/>
      <c r="O833" s="142"/>
      <c r="P833" s="142"/>
      <c r="Q833" s="142"/>
      <c r="R833" s="142"/>
      <c r="S833" s="142"/>
      <c r="T833" s="142"/>
      <c r="U833" s="142"/>
      <c r="V833" s="142"/>
      <c r="W833" s="142"/>
      <c r="X833" s="142"/>
      <c r="Y833" s="142"/>
      <c r="Z833" s="142"/>
    </row>
    <row r="834" spans="1:26" ht="12.75" customHeight="1" x14ac:dyDescent="0.2">
      <c r="A834" s="142"/>
      <c r="B834" s="142"/>
      <c r="C834" s="142"/>
      <c r="D834" s="142"/>
      <c r="E834" s="142"/>
      <c r="F834" s="142"/>
      <c r="G834" s="142"/>
      <c r="H834" s="142"/>
      <c r="I834" s="142"/>
      <c r="J834" s="142"/>
      <c r="K834" s="142"/>
      <c r="L834" s="142"/>
      <c r="M834" s="142"/>
      <c r="N834" s="142"/>
      <c r="O834" s="142"/>
      <c r="P834" s="142"/>
      <c r="Q834" s="142"/>
      <c r="R834" s="142"/>
      <c r="S834" s="142"/>
      <c r="T834" s="142"/>
      <c r="U834" s="142"/>
      <c r="V834" s="142"/>
      <c r="W834" s="142"/>
      <c r="X834" s="142"/>
      <c r="Y834" s="142"/>
      <c r="Z834" s="142"/>
    </row>
    <row r="835" spans="1:26" ht="12.75" customHeight="1" x14ac:dyDescent="0.2">
      <c r="A835" s="142"/>
      <c r="B835" s="142"/>
      <c r="C835" s="142"/>
      <c r="D835" s="142"/>
      <c r="E835" s="142"/>
      <c r="F835" s="142"/>
      <c r="G835" s="142"/>
      <c r="H835" s="142"/>
      <c r="I835" s="142"/>
      <c r="J835" s="142"/>
      <c r="K835" s="142"/>
      <c r="L835" s="142"/>
      <c r="M835" s="142"/>
      <c r="N835" s="142"/>
      <c r="O835" s="142"/>
      <c r="P835" s="142"/>
      <c r="Q835" s="142"/>
      <c r="R835" s="142"/>
      <c r="S835" s="142"/>
      <c r="T835" s="142"/>
      <c r="U835" s="142"/>
      <c r="V835" s="142"/>
      <c r="W835" s="142"/>
      <c r="X835" s="142"/>
      <c r="Y835" s="142"/>
      <c r="Z835" s="142"/>
    </row>
    <row r="836" spans="1:26" ht="12.75" customHeight="1" x14ac:dyDescent="0.2">
      <c r="A836" s="142"/>
      <c r="B836" s="142"/>
      <c r="C836" s="142"/>
      <c r="D836" s="142"/>
      <c r="E836" s="142"/>
      <c r="F836" s="142"/>
      <c r="G836" s="142"/>
      <c r="H836" s="142"/>
      <c r="I836" s="142"/>
      <c r="J836" s="142"/>
      <c r="K836" s="142"/>
      <c r="L836" s="142"/>
      <c r="M836" s="142"/>
      <c r="N836" s="142"/>
      <c r="O836" s="142"/>
      <c r="P836" s="142"/>
      <c r="Q836" s="142"/>
      <c r="R836" s="142"/>
      <c r="S836" s="142"/>
      <c r="T836" s="142"/>
      <c r="U836" s="142"/>
      <c r="V836" s="142"/>
      <c r="W836" s="142"/>
      <c r="X836" s="142"/>
      <c r="Y836" s="142"/>
      <c r="Z836" s="142"/>
    </row>
    <row r="837" spans="1:26" ht="12.75" customHeight="1" x14ac:dyDescent="0.2">
      <c r="A837" s="142"/>
      <c r="B837" s="142"/>
      <c r="C837" s="142"/>
      <c r="D837" s="142"/>
      <c r="E837" s="142"/>
      <c r="F837" s="142"/>
      <c r="G837" s="142"/>
      <c r="H837" s="142"/>
      <c r="I837" s="142"/>
      <c r="J837" s="142"/>
      <c r="K837" s="142"/>
      <c r="L837" s="142"/>
      <c r="M837" s="142"/>
      <c r="N837" s="142"/>
      <c r="O837" s="142"/>
      <c r="P837" s="142"/>
      <c r="Q837" s="142"/>
      <c r="R837" s="142"/>
      <c r="S837" s="142"/>
      <c r="T837" s="142"/>
      <c r="U837" s="142"/>
      <c r="V837" s="142"/>
      <c r="W837" s="142"/>
      <c r="X837" s="142"/>
      <c r="Y837" s="142"/>
      <c r="Z837" s="142"/>
    </row>
    <row r="838" spans="1:26" ht="12.75" customHeight="1" x14ac:dyDescent="0.2">
      <c r="A838" s="142"/>
      <c r="B838" s="142"/>
      <c r="C838" s="142"/>
      <c r="D838" s="142"/>
      <c r="E838" s="142"/>
      <c r="F838" s="142"/>
      <c r="G838" s="142"/>
      <c r="H838" s="142"/>
      <c r="I838" s="142"/>
      <c r="J838" s="142"/>
      <c r="K838" s="142"/>
      <c r="L838" s="142"/>
      <c r="M838" s="142"/>
      <c r="N838" s="142"/>
      <c r="O838" s="142"/>
      <c r="P838" s="142"/>
      <c r="Q838" s="142"/>
      <c r="R838" s="142"/>
      <c r="S838" s="142"/>
      <c r="T838" s="142"/>
      <c r="U838" s="142"/>
      <c r="V838" s="142"/>
      <c r="W838" s="142"/>
      <c r="X838" s="142"/>
      <c r="Y838" s="142"/>
      <c r="Z838" s="142"/>
    </row>
    <row r="839" spans="1:26" ht="12.75" customHeight="1" x14ac:dyDescent="0.2">
      <c r="A839" s="142"/>
      <c r="B839" s="142"/>
      <c r="C839" s="142"/>
      <c r="D839" s="142"/>
      <c r="E839" s="142"/>
      <c r="F839" s="142"/>
      <c r="G839" s="142"/>
      <c r="H839" s="142"/>
      <c r="I839" s="142"/>
      <c r="J839" s="142"/>
      <c r="K839" s="142"/>
      <c r="L839" s="142"/>
      <c r="M839" s="142"/>
      <c r="N839" s="142"/>
      <c r="O839" s="142"/>
      <c r="P839" s="142"/>
      <c r="Q839" s="142"/>
      <c r="R839" s="142"/>
      <c r="S839" s="142"/>
      <c r="T839" s="142"/>
      <c r="U839" s="142"/>
      <c r="V839" s="142"/>
      <c r="W839" s="142"/>
      <c r="X839" s="142"/>
      <c r="Y839" s="142"/>
      <c r="Z839" s="142"/>
    </row>
    <row r="840" spans="1:26" ht="12.75" customHeight="1" x14ac:dyDescent="0.2">
      <c r="A840" s="142"/>
      <c r="B840" s="142"/>
      <c r="C840" s="142"/>
      <c r="D840" s="142"/>
      <c r="E840" s="142"/>
      <c r="F840" s="142"/>
      <c r="G840" s="142"/>
      <c r="H840" s="142"/>
      <c r="I840" s="142"/>
      <c r="J840" s="142"/>
      <c r="K840" s="142"/>
      <c r="L840" s="142"/>
      <c r="M840" s="142"/>
      <c r="N840" s="142"/>
      <c r="O840" s="142"/>
      <c r="P840" s="142"/>
      <c r="Q840" s="142"/>
      <c r="R840" s="142"/>
      <c r="S840" s="142"/>
      <c r="T840" s="142"/>
      <c r="U840" s="142"/>
      <c r="V840" s="142"/>
      <c r="W840" s="142"/>
      <c r="X840" s="142"/>
      <c r="Y840" s="142"/>
      <c r="Z840" s="142"/>
    </row>
    <row r="841" spans="1:26" ht="12.75" customHeight="1" x14ac:dyDescent="0.2">
      <c r="A841" s="142"/>
      <c r="B841" s="142"/>
      <c r="C841" s="142"/>
      <c r="D841" s="142"/>
      <c r="E841" s="142"/>
      <c r="F841" s="142"/>
      <c r="G841" s="142"/>
      <c r="H841" s="142"/>
      <c r="I841" s="142"/>
      <c r="J841" s="142"/>
      <c r="K841" s="142"/>
      <c r="L841" s="142"/>
      <c r="M841" s="142"/>
      <c r="N841" s="142"/>
      <c r="O841" s="142"/>
      <c r="P841" s="142"/>
      <c r="Q841" s="142"/>
      <c r="R841" s="142"/>
      <c r="S841" s="142"/>
      <c r="T841" s="142"/>
      <c r="U841" s="142"/>
      <c r="V841" s="142"/>
      <c r="W841" s="142"/>
      <c r="X841" s="142"/>
      <c r="Y841" s="142"/>
      <c r="Z841" s="142"/>
    </row>
    <row r="842" spans="1:26" ht="12.75" customHeight="1" x14ac:dyDescent="0.2">
      <c r="A842" s="142"/>
      <c r="B842" s="142"/>
      <c r="C842" s="142"/>
      <c r="D842" s="142"/>
      <c r="E842" s="142"/>
      <c r="F842" s="142"/>
      <c r="G842" s="142"/>
      <c r="H842" s="142"/>
      <c r="I842" s="142"/>
      <c r="J842" s="142"/>
      <c r="K842" s="142"/>
      <c r="L842" s="142"/>
      <c r="M842" s="142"/>
      <c r="N842" s="142"/>
      <c r="O842" s="142"/>
      <c r="P842" s="142"/>
      <c r="Q842" s="142"/>
      <c r="R842" s="142"/>
      <c r="S842" s="142"/>
      <c r="T842" s="142"/>
      <c r="U842" s="142"/>
      <c r="V842" s="142"/>
      <c r="W842" s="142"/>
      <c r="X842" s="142"/>
      <c r="Y842" s="142"/>
      <c r="Z842" s="142"/>
    </row>
    <row r="843" spans="1:26" ht="12.75" customHeight="1" x14ac:dyDescent="0.2">
      <c r="A843" s="142"/>
      <c r="B843" s="142"/>
      <c r="C843" s="142"/>
      <c r="D843" s="142"/>
      <c r="E843" s="142"/>
      <c r="F843" s="142"/>
      <c r="G843" s="142"/>
      <c r="H843" s="142"/>
      <c r="I843" s="142"/>
      <c r="J843" s="142"/>
      <c r="K843" s="142"/>
      <c r="L843" s="142"/>
      <c r="M843" s="142"/>
      <c r="N843" s="142"/>
      <c r="O843" s="142"/>
      <c r="P843" s="142"/>
      <c r="Q843" s="142"/>
      <c r="R843" s="142"/>
      <c r="S843" s="142"/>
      <c r="T843" s="142"/>
      <c r="U843" s="142"/>
      <c r="V843" s="142"/>
      <c r="W843" s="142"/>
      <c r="X843" s="142"/>
      <c r="Y843" s="142"/>
      <c r="Z843" s="142"/>
    </row>
    <row r="844" spans="1:26" ht="12.75" customHeight="1" x14ac:dyDescent="0.2">
      <c r="A844" s="142"/>
      <c r="B844" s="142"/>
      <c r="C844" s="142"/>
      <c r="D844" s="142"/>
      <c r="E844" s="142"/>
      <c r="F844" s="142"/>
      <c r="G844" s="142"/>
      <c r="H844" s="142"/>
      <c r="I844" s="142"/>
      <c r="J844" s="142"/>
      <c r="K844" s="142"/>
      <c r="L844" s="142"/>
      <c r="M844" s="142"/>
      <c r="N844" s="142"/>
      <c r="O844" s="142"/>
      <c r="P844" s="142"/>
      <c r="Q844" s="142"/>
      <c r="R844" s="142"/>
      <c r="S844" s="142"/>
      <c r="T844" s="142"/>
      <c r="U844" s="142"/>
      <c r="V844" s="142"/>
      <c r="W844" s="142"/>
      <c r="X844" s="142"/>
      <c r="Y844" s="142"/>
      <c r="Z844" s="142"/>
    </row>
    <row r="845" spans="1:26" ht="12.75" customHeight="1" x14ac:dyDescent="0.2">
      <c r="A845" s="142"/>
      <c r="B845" s="142"/>
      <c r="C845" s="142"/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2"/>
      <c r="O845" s="142"/>
      <c r="P845" s="142"/>
      <c r="Q845" s="142"/>
      <c r="R845" s="142"/>
      <c r="S845" s="142"/>
      <c r="T845" s="142"/>
      <c r="U845" s="142"/>
      <c r="V845" s="142"/>
      <c r="W845" s="142"/>
      <c r="X845" s="142"/>
      <c r="Y845" s="142"/>
      <c r="Z845" s="142"/>
    </row>
    <row r="846" spans="1:26" ht="12.75" customHeight="1" x14ac:dyDescent="0.2">
      <c r="A846" s="142"/>
      <c r="B846" s="142"/>
      <c r="C846" s="142"/>
      <c r="D846" s="142"/>
      <c r="E846" s="142"/>
      <c r="F846" s="142"/>
      <c r="G846" s="142"/>
      <c r="H846" s="142"/>
      <c r="I846" s="142"/>
      <c r="J846" s="142"/>
      <c r="K846" s="142"/>
      <c r="L846" s="142"/>
      <c r="M846" s="142"/>
      <c r="N846" s="142"/>
      <c r="O846" s="142"/>
      <c r="P846" s="142"/>
      <c r="Q846" s="142"/>
      <c r="R846" s="142"/>
      <c r="S846" s="142"/>
      <c r="T846" s="142"/>
      <c r="U846" s="142"/>
      <c r="V846" s="142"/>
      <c r="W846" s="142"/>
      <c r="X846" s="142"/>
      <c r="Y846" s="142"/>
      <c r="Z846" s="142"/>
    </row>
    <row r="847" spans="1:26" ht="12.75" customHeight="1" x14ac:dyDescent="0.2">
      <c r="A847" s="142"/>
      <c r="B847" s="142"/>
      <c r="C847" s="142"/>
      <c r="D847" s="142"/>
      <c r="E847" s="142"/>
      <c r="F847" s="142"/>
      <c r="G847" s="142"/>
      <c r="H847" s="142"/>
      <c r="I847" s="142"/>
      <c r="J847" s="142"/>
      <c r="K847" s="142"/>
      <c r="L847" s="142"/>
      <c r="M847" s="142"/>
      <c r="N847" s="142"/>
      <c r="O847" s="142"/>
      <c r="P847" s="142"/>
      <c r="Q847" s="142"/>
      <c r="R847" s="142"/>
      <c r="S847" s="142"/>
      <c r="T847" s="142"/>
      <c r="U847" s="142"/>
      <c r="V847" s="142"/>
      <c r="W847" s="142"/>
      <c r="X847" s="142"/>
      <c r="Y847" s="142"/>
      <c r="Z847" s="142"/>
    </row>
    <row r="848" spans="1:26" ht="12.75" customHeight="1" x14ac:dyDescent="0.2">
      <c r="A848" s="142"/>
      <c r="B848" s="142"/>
      <c r="C848" s="142"/>
      <c r="D848" s="142"/>
      <c r="E848" s="142"/>
      <c r="F848" s="142"/>
      <c r="G848" s="142"/>
      <c r="H848" s="142"/>
      <c r="I848" s="142"/>
      <c r="J848" s="142"/>
      <c r="K848" s="142"/>
      <c r="L848" s="142"/>
      <c r="M848" s="142"/>
      <c r="N848" s="142"/>
      <c r="O848" s="142"/>
      <c r="P848" s="142"/>
      <c r="Q848" s="142"/>
      <c r="R848" s="142"/>
      <c r="S848" s="142"/>
      <c r="T848" s="142"/>
      <c r="U848" s="142"/>
      <c r="V848" s="142"/>
      <c r="W848" s="142"/>
      <c r="X848" s="142"/>
      <c r="Y848" s="142"/>
      <c r="Z848" s="142"/>
    </row>
    <row r="849" spans="1:26" ht="12.75" customHeight="1" x14ac:dyDescent="0.2">
      <c r="A849" s="142"/>
      <c r="B849" s="142"/>
      <c r="C849" s="142"/>
      <c r="D849" s="142"/>
      <c r="E849" s="142"/>
      <c r="F849" s="142"/>
      <c r="G849" s="142"/>
      <c r="H849" s="142"/>
      <c r="I849" s="142"/>
      <c r="J849" s="142"/>
      <c r="K849" s="142"/>
      <c r="L849" s="142"/>
      <c r="M849" s="142"/>
      <c r="N849" s="142"/>
      <c r="O849" s="142"/>
      <c r="P849" s="142"/>
      <c r="Q849" s="142"/>
      <c r="R849" s="142"/>
      <c r="S849" s="142"/>
      <c r="T849" s="142"/>
      <c r="U849" s="142"/>
      <c r="V849" s="142"/>
      <c r="W849" s="142"/>
      <c r="X849" s="142"/>
      <c r="Y849" s="142"/>
      <c r="Z849" s="142"/>
    </row>
    <row r="850" spans="1:26" ht="12.75" customHeight="1" x14ac:dyDescent="0.2">
      <c r="A850" s="142"/>
      <c r="B850" s="142"/>
      <c r="C850" s="142"/>
      <c r="D850" s="142"/>
      <c r="E850" s="142"/>
      <c r="F850" s="142"/>
      <c r="G850" s="142"/>
      <c r="H850" s="142"/>
      <c r="I850" s="142"/>
      <c r="J850" s="142"/>
      <c r="K850" s="142"/>
      <c r="L850" s="142"/>
      <c r="M850" s="142"/>
      <c r="N850" s="142"/>
      <c r="O850" s="142"/>
      <c r="P850" s="142"/>
      <c r="Q850" s="142"/>
      <c r="R850" s="142"/>
      <c r="S850" s="142"/>
      <c r="T850" s="142"/>
      <c r="U850" s="142"/>
      <c r="V850" s="142"/>
      <c r="W850" s="142"/>
      <c r="X850" s="142"/>
      <c r="Y850" s="142"/>
      <c r="Z850" s="142"/>
    </row>
    <row r="851" spans="1:26" ht="12.75" customHeight="1" x14ac:dyDescent="0.2">
      <c r="A851" s="142"/>
      <c r="B851" s="142"/>
      <c r="C851" s="142"/>
      <c r="D851" s="142"/>
      <c r="E851" s="142"/>
      <c r="F851" s="142"/>
      <c r="G851" s="142"/>
      <c r="H851" s="142"/>
      <c r="I851" s="142"/>
      <c r="J851" s="142"/>
      <c r="K851" s="142"/>
      <c r="L851" s="142"/>
      <c r="M851" s="142"/>
      <c r="N851" s="142"/>
      <c r="O851" s="142"/>
      <c r="P851" s="142"/>
      <c r="Q851" s="142"/>
      <c r="R851" s="142"/>
      <c r="S851" s="142"/>
      <c r="T851" s="142"/>
      <c r="U851" s="142"/>
      <c r="V851" s="142"/>
      <c r="W851" s="142"/>
      <c r="X851" s="142"/>
      <c r="Y851" s="142"/>
      <c r="Z851" s="142"/>
    </row>
    <row r="852" spans="1:26" ht="12.75" customHeight="1" x14ac:dyDescent="0.2">
      <c r="A852" s="142"/>
      <c r="B852" s="142"/>
      <c r="C852" s="142"/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2"/>
      <c r="O852" s="142"/>
      <c r="P852" s="142"/>
      <c r="Q852" s="142"/>
      <c r="R852" s="142"/>
      <c r="S852" s="142"/>
      <c r="T852" s="142"/>
      <c r="U852" s="142"/>
      <c r="V852" s="142"/>
      <c r="W852" s="142"/>
      <c r="X852" s="142"/>
      <c r="Y852" s="142"/>
      <c r="Z852" s="142"/>
    </row>
    <row r="853" spans="1:26" ht="12.75" customHeight="1" x14ac:dyDescent="0.2">
      <c r="A853" s="142"/>
      <c r="B853" s="142"/>
      <c r="C853" s="142"/>
      <c r="D853" s="142"/>
      <c r="E853" s="142"/>
      <c r="F853" s="142"/>
      <c r="G853" s="142"/>
      <c r="H853" s="142"/>
      <c r="I853" s="142"/>
      <c r="J853" s="142"/>
      <c r="K853" s="142"/>
      <c r="L853" s="142"/>
      <c r="M853" s="142"/>
      <c r="N853" s="142"/>
      <c r="O853" s="142"/>
      <c r="P853" s="142"/>
      <c r="Q853" s="142"/>
      <c r="R853" s="142"/>
      <c r="S853" s="142"/>
      <c r="T853" s="142"/>
      <c r="U853" s="142"/>
      <c r="V853" s="142"/>
      <c r="W853" s="142"/>
      <c r="X853" s="142"/>
      <c r="Y853" s="142"/>
      <c r="Z853" s="142"/>
    </row>
    <row r="854" spans="1:26" ht="12.75" customHeight="1" x14ac:dyDescent="0.2">
      <c r="A854" s="142"/>
      <c r="B854" s="142"/>
      <c r="C854" s="142"/>
      <c r="D854" s="142"/>
      <c r="E854" s="142"/>
      <c r="F854" s="142"/>
      <c r="G854" s="142"/>
      <c r="H854" s="142"/>
      <c r="I854" s="142"/>
      <c r="J854" s="142"/>
      <c r="K854" s="142"/>
      <c r="L854" s="142"/>
      <c r="M854" s="142"/>
      <c r="N854" s="142"/>
      <c r="O854" s="142"/>
      <c r="P854" s="142"/>
      <c r="Q854" s="142"/>
      <c r="R854" s="142"/>
      <c r="S854" s="142"/>
      <c r="T854" s="142"/>
      <c r="U854" s="142"/>
      <c r="V854" s="142"/>
      <c r="W854" s="142"/>
      <c r="X854" s="142"/>
      <c r="Y854" s="142"/>
      <c r="Z854" s="142"/>
    </row>
    <row r="855" spans="1:26" ht="12.75" customHeight="1" x14ac:dyDescent="0.2">
      <c r="A855" s="142"/>
      <c r="B855" s="142"/>
      <c r="C855" s="142"/>
      <c r="D855" s="142"/>
      <c r="E855" s="142"/>
      <c r="F855" s="142"/>
      <c r="G855" s="142"/>
      <c r="H855" s="142"/>
      <c r="I855" s="142"/>
      <c r="J855" s="142"/>
      <c r="K855" s="142"/>
      <c r="L855" s="142"/>
      <c r="M855" s="142"/>
      <c r="N855" s="142"/>
      <c r="O855" s="142"/>
      <c r="P855" s="142"/>
      <c r="Q855" s="142"/>
      <c r="R855" s="142"/>
      <c r="S855" s="142"/>
      <c r="T855" s="142"/>
      <c r="U855" s="142"/>
      <c r="V855" s="142"/>
      <c r="W855" s="142"/>
      <c r="X855" s="142"/>
      <c r="Y855" s="142"/>
      <c r="Z855" s="142"/>
    </row>
    <row r="856" spans="1:26" ht="12.75" customHeight="1" x14ac:dyDescent="0.2">
      <c r="A856" s="142"/>
      <c r="B856" s="142"/>
      <c r="C856" s="142"/>
      <c r="D856" s="142"/>
      <c r="E856" s="142"/>
      <c r="F856" s="142"/>
      <c r="G856" s="142"/>
      <c r="H856" s="142"/>
      <c r="I856" s="142"/>
      <c r="J856" s="142"/>
      <c r="K856" s="142"/>
      <c r="L856" s="142"/>
      <c r="M856" s="142"/>
      <c r="N856" s="142"/>
      <c r="O856" s="142"/>
      <c r="P856" s="142"/>
      <c r="Q856" s="142"/>
      <c r="R856" s="142"/>
      <c r="S856" s="142"/>
      <c r="T856" s="142"/>
      <c r="U856" s="142"/>
      <c r="V856" s="142"/>
      <c r="W856" s="142"/>
      <c r="X856" s="142"/>
      <c r="Y856" s="142"/>
      <c r="Z856" s="142"/>
    </row>
    <row r="857" spans="1:26" ht="12.75" customHeight="1" x14ac:dyDescent="0.2">
      <c r="A857" s="142"/>
      <c r="B857" s="142"/>
      <c r="C857" s="142"/>
      <c r="D857" s="142"/>
      <c r="E857" s="142"/>
      <c r="F857" s="142"/>
      <c r="G857" s="142"/>
      <c r="H857" s="142"/>
      <c r="I857" s="142"/>
      <c r="J857" s="142"/>
      <c r="K857" s="142"/>
      <c r="L857" s="142"/>
      <c r="M857" s="142"/>
      <c r="N857" s="142"/>
      <c r="O857" s="142"/>
      <c r="P857" s="142"/>
      <c r="Q857" s="142"/>
      <c r="R857" s="142"/>
      <c r="S857" s="142"/>
      <c r="T857" s="142"/>
      <c r="U857" s="142"/>
      <c r="V857" s="142"/>
      <c r="W857" s="142"/>
      <c r="X857" s="142"/>
      <c r="Y857" s="142"/>
      <c r="Z857" s="142"/>
    </row>
    <row r="858" spans="1:26" ht="12.75" customHeight="1" x14ac:dyDescent="0.2">
      <c r="A858" s="142"/>
      <c r="B858" s="142"/>
      <c r="C858" s="142"/>
      <c r="D858" s="142"/>
      <c r="E858" s="142"/>
      <c r="F858" s="142"/>
      <c r="G858" s="142"/>
      <c r="H858" s="142"/>
      <c r="I858" s="142"/>
      <c r="J858" s="142"/>
      <c r="K858" s="142"/>
      <c r="L858" s="142"/>
      <c r="M858" s="142"/>
      <c r="N858" s="142"/>
      <c r="O858" s="142"/>
      <c r="P858" s="142"/>
      <c r="Q858" s="142"/>
      <c r="R858" s="142"/>
      <c r="S858" s="142"/>
      <c r="T858" s="142"/>
      <c r="U858" s="142"/>
      <c r="V858" s="142"/>
      <c r="W858" s="142"/>
      <c r="X858" s="142"/>
      <c r="Y858" s="142"/>
      <c r="Z858" s="142"/>
    </row>
    <row r="859" spans="1:26" ht="12.75" customHeight="1" x14ac:dyDescent="0.2">
      <c r="A859" s="142"/>
      <c r="B859" s="142"/>
      <c r="C859" s="142"/>
      <c r="D859" s="142"/>
      <c r="E859" s="142"/>
      <c r="F859" s="142"/>
      <c r="G859" s="142"/>
      <c r="H859" s="142"/>
      <c r="I859" s="142"/>
      <c r="J859" s="142"/>
      <c r="K859" s="142"/>
      <c r="L859" s="142"/>
      <c r="M859" s="142"/>
      <c r="N859" s="142"/>
      <c r="O859" s="142"/>
      <c r="P859" s="142"/>
      <c r="Q859" s="142"/>
      <c r="R859" s="142"/>
      <c r="S859" s="142"/>
      <c r="T859" s="142"/>
      <c r="U859" s="142"/>
      <c r="V859" s="142"/>
      <c r="W859" s="142"/>
      <c r="X859" s="142"/>
      <c r="Y859" s="142"/>
      <c r="Z859" s="142"/>
    </row>
    <row r="860" spans="1:26" ht="12.75" customHeight="1" x14ac:dyDescent="0.2">
      <c r="A860" s="142"/>
      <c r="B860" s="142"/>
      <c r="C860" s="142"/>
      <c r="D860" s="142"/>
      <c r="E860" s="142"/>
      <c r="F860" s="142"/>
      <c r="G860" s="142"/>
      <c r="H860" s="142"/>
      <c r="I860" s="142"/>
      <c r="J860" s="142"/>
      <c r="K860" s="142"/>
      <c r="L860" s="142"/>
      <c r="M860" s="142"/>
      <c r="N860" s="142"/>
      <c r="O860" s="142"/>
      <c r="P860" s="142"/>
      <c r="Q860" s="142"/>
      <c r="R860" s="142"/>
      <c r="S860" s="142"/>
      <c r="T860" s="142"/>
      <c r="U860" s="142"/>
      <c r="V860" s="142"/>
      <c r="W860" s="142"/>
      <c r="X860" s="142"/>
      <c r="Y860" s="142"/>
      <c r="Z860" s="142"/>
    </row>
    <row r="861" spans="1:26" ht="12.75" customHeight="1" x14ac:dyDescent="0.2">
      <c r="A861" s="142"/>
      <c r="B861" s="142"/>
      <c r="C861" s="142"/>
      <c r="D861" s="142"/>
      <c r="E861" s="142"/>
      <c r="F861" s="142"/>
      <c r="G861" s="142"/>
      <c r="H861" s="142"/>
      <c r="I861" s="142"/>
      <c r="J861" s="142"/>
      <c r="K861" s="142"/>
      <c r="L861" s="142"/>
      <c r="M861" s="142"/>
      <c r="N861" s="142"/>
      <c r="O861" s="142"/>
      <c r="P861" s="142"/>
      <c r="Q861" s="142"/>
      <c r="R861" s="142"/>
      <c r="S861" s="142"/>
      <c r="T861" s="142"/>
      <c r="U861" s="142"/>
      <c r="V861" s="142"/>
      <c r="W861" s="142"/>
      <c r="X861" s="142"/>
      <c r="Y861" s="142"/>
      <c r="Z861" s="142"/>
    </row>
    <row r="862" spans="1:26" ht="12.75" customHeight="1" x14ac:dyDescent="0.2">
      <c r="A862" s="142"/>
      <c r="B862" s="142"/>
      <c r="C862" s="142"/>
      <c r="D862" s="142"/>
      <c r="E862" s="142"/>
      <c r="F862" s="142"/>
      <c r="G862" s="142"/>
      <c r="H862" s="142"/>
      <c r="I862" s="142"/>
      <c r="J862" s="142"/>
      <c r="K862" s="142"/>
      <c r="L862" s="142"/>
      <c r="M862" s="142"/>
      <c r="N862" s="142"/>
      <c r="O862" s="142"/>
      <c r="P862" s="142"/>
      <c r="Q862" s="142"/>
      <c r="R862" s="142"/>
      <c r="S862" s="142"/>
      <c r="T862" s="142"/>
      <c r="U862" s="142"/>
      <c r="V862" s="142"/>
      <c r="W862" s="142"/>
      <c r="X862" s="142"/>
      <c r="Y862" s="142"/>
      <c r="Z862" s="142"/>
    </row>
    <row r="863" spans="1:26" ht="12.75" customHeight="1" x14ac:dyDescent="0.2">
      <c r="A863" s="142"/>
      <c r="B863" s="142"/>
      <c r="C863" s="142"/>
      <c r="D863" s="142"/>
      <c r="E863" s="142"/>
      <c r="F863" s="142"/>
      <c r="G863" s="142"/>
      <c r="H863" s="142"/>
      <c r="I863" s="142"/>
      <c r="J863" s="142"/>
      <c r="K863" s="142"/>
      <c r="L863" s="142"/>
      <c r="M863" s="142"/>
      <c r="N863" s="142"/>
      <c r="O863" s="142"/>
      <c r="P863" s="142"/>
      <c r="Q863" s="142"/>
      <c r="R863" s="142"/>
      <c r="S863" s="142"/>
      <c r="T863" s="142"/>
      <c r="U863" s="142"/>
      <c r="V863" s="142"/>
      <c r="W863" s="142"/>
      <c r="X863" s="142"/>
      <c r="Y863" s="142"/>
      <c r="Z863" s="142"/>
    </row>
    <row r="864" spans="1:26" ht="12.75" customHeight="1" x14ac:dyDescent="0.2">
      <c r="A864" s="142"/>
      <c r="B864" s="142"/>
      <c r="C864" s="142"/>
      <c r="D864" s="142"/>
      <c r="E864" s="142"/>
      <c r="F864" s="142"/>
      <c r="G864" s="142"/>
      <c r="H864" s="142"/>
      <c r="I864" s="142"/>
      <c r="J864" s="142"/>
      <c r="K864" s="142"/>
      <c r="L864" s="142"/>
      <c r="M864" s="142"/>
      <c r="N864" s="142"/>
      <c r="O864" s="142"/>
      <c r="P864" s="142"/>
      <c r="Q864" s="142"/>
      <c r="R864" s="142"/>
      <c r="S864" s="142"/>
      <c r="T864" s="142"/>
      <c r="U864" s="142"/>
      <c r="V864" s="142"/>
      <c r="W864" s="142"/>
      <c r="X864" s="142"/>
      <c r="Y864" s="142"/>
      <c r="Z864" s="142"/>
    </row>
    <row r="865" spans="1:26" ht="12.75" customHeight="1" x14ac:dyDescent="0.2">
      <c r="A865" s="142"/>
      <c r="B865" s="142"/>
      <c r="C865" s="142"/>
      <c r="D865" s="142"/>
      <c r="E865" s="142"/>
      <c r="F865" s="142"/>
      <c r="G865" s="142"/>
      <c r="H865" s="142"/>
      <c r="I865" s="142"/>
      <c r="J865" s="142"/>
      <c r="K865" s="142"/>
      <c r="L865" s="142"/>
      <c r="M865" s="142"/>
      <c r="N865" s="142"/>
      <c r="O865" s="142"/>
      <c r="P865" s="142"/>
      <c r="Q865" s="142"/>
      <c r="R865" s="142"/>
      <c r="S865" s="142"/>
      <c r="T865" s="142"/>
      <c r="U865" s="142"/>
      <c r="V865" s="142"/>
      <c r="W865" s="142"/>
      <c r="X865" s="142"/>
      <c r="Y865" s="142"/>
      <c r="Z865" s="142"/>
    </row>
    <row r="866" spans="1:26" ht="12.75" customHeight="1" x14ac:dyDescent="0.2">
      <c r="A866" s="142"/>
      <c r="B866" s="142"/>
      <c r="C866" s="142"/>
      <c r="D866" s="142"/>
      <c r="E866" s="142"/>
      <c r="F866" s="142"/>
      <c r="G866" s="142"/>
      <c r="H866" s="142"/>
      <c r="I866" s="142"/>
      <c r="J866" s="142"/>
      <c r="K866" s="142"/>
      <c r="L866" s="142"/>
      <c r="M866" s="142"/>
      <c r="N866" s="142"/>
      <c r="O866" s="142"/>
      <c r="P866" s="142"/>
      <c r="Q866" s="142"/>
      <c r="R866" s="142"/>
      <c r="S866" s="142"/>
      <c r="T866" s="142"/>
      <c r="U866" s="142"/>
      <c r="V866" s="142"/>
      <c r="W866" s="142"/>
      <c r="X866" s="142"/>
      <c r="Y866" s="142"/>
      <c r="Z866" s="142"/>
    </row>
    <row r="867" spans="1:26" ht="12.75" customHeight="1" x14ac:dyDescent="0.2">
      <c r="A867" s="142"/>
      <c r="B867" s="142"/>
      <c r="C867" s="142"/>
      <c r="D867" s="142"/>
      <c r="E867" s="142"/>
      <c r="F867" s="142"/>
      <c r="G867" s="142"/>
      <c r="H867" s="142"/>
      <c r="I867" s="142"/>
      <c r="J867" s="142"/>
      <c r="K867" s="142"/>
      <c r="L867" s="142"/>
      <c r="M867" s="142"/>
      <c r="N867" s="142"/>
      <c r="O867" s="142"/>
      <c r="P867" s="142"/>
      <c r="Q867" s="142"/>
      <c r="R867" s="142"/>
      <c r="S867" s="142"/>
      <c r="T867" s="142"/>
      <c r="U867" s="142"/>
      <c r="V867" s="142"/>
      <c r="W867" s="142"/>
      <c r="X867" s="142"/>
      <c r="Y867" s="142"/>
      <c r="Z867" s="142"/>
    </row>
    <row r="868" spans="1:26" ht="12.75" customHeight="1" x14ac:dyDescent="0.2">
      <c r="A868" s="142"/>
      <c r="B868" s="142"/>
      <c r="C868" s="142"/>
      <c r="D868" s="142"/>
      <c r="E868" s="142"/>
      <c r="F868" s="142"/>
      <c r="G868" s="142"/>
      <c r="H868" s="142"/>
      <c r="I868" s="142"/>
      <c r="J868" s="142"/>
      <c r="K868" s="142"/>
      <c r="L868" s="142"/>
      <c r="M868" s="142"/>
      <c r="N868" s="142"/>
      <c r="O868" s="142"/>
      <c r="P868" s="142"/>
      <c r="Q868" s="142"/>
      <c r="R868" s="142"/>
      <c r="S868" s="142"/>
      <c r="T868" s="142"/>
      <c r="U868" s="142"/>
      <c r="V868" s="142"/>
      <c r="W868" s="142"/>
      <c r="X868" s="142"/>
      <c r="Y868" s="142"/>
      <c r="Z868" s="142"/>
    </row>
    <row r="869" spans="1:26" ht="12.75" customHeight="1" x14ac:dyDescent="0.2">
      <c r="A869" s="142"/>
      <c r="B869" s="142"/>
      <c r="C869" s="142"/>
      <c r="D869" s="142"/>
      <c r="E869" s="142"/>
      <c r="F869" s="142"/>
      <c r="G869" s="142"/>
      <c r="H869" s="142"/>
      <c r="I869" s="142"/>
      <c r="J869" s="142"/>
      <c r="K869" s="142"/>
      <c r="L869" s="142"/>
      <c r="M869" s="142"/>
      <c r="N869" s="142"/>
      <c r="O869" s="142"/>
      <c r="P869" s="142"/>
      <c r="Q869" s="142"/>
      <c r="R869" s="142"/>
      <c r="S869" s="142"/>
      <c r="T869" s="142"/>
      <c r="U869" s="142"/>
      <c r="V869" s="142"/>
      <c r="W869" s="142"/>
      <c r="X869" s="142"/>
      <c r="Y869" s="142"/>
      <c r="Z869" s="142"/>
    </row>
    <row r="870" spans="1:26" ht="12.75" customHeight="1" x14ac:dyDescent="0.2">
      <c r="A870" s="142"/>
      <c r="B870" s="142"/>
      <c r="C870" s="142"/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2"/>
      <c r="O870" s="142"/>
      <c r="P870" s="142"/>
      <c r="Q870" s="142"/>
      <c r="R870" s="142"/>
      <c r="S870" s="142"/>
      <c r="T870" s="142"/>
      <c r="U870" s="142"/>
      <c r="V870" s="142"/>
      <c r="W870" s="142"/>
      <c r="X870" s="142"/>
      <c r="Y870" s="142"/>
      <c r="Z870" s="142"/>
    </row>
    <row r="871" spans="1:26" ht="12.75" customHeight="1" x14ac:dyDescent="0.2">
      <c r="A871" s="142"/>
      <c r="B871" s="142"/>
      <c r="C871" s="142"/>
      <c r="D871" s="142"/>
      <c r="E871" s="142"/>
      <c r="F871" s="142"/>
      <c r="G871" s="142"/>
      <c r="H871" s="142"/>
      <c r="I871" s="142"/>
      <c r="J871" s="142"/>
      <c r="K871" s="142"/>
      <c r="L871" s="142"/>
      <c r="M871" s="142"/>
      <c r="N871" s="142"/>
      <c r="O871" s="142"/>
      <c r="P871" s="142"/>
      <c r="Q871" s="142"/>
      <c r="R871" s="142"/>
      <c r="S871" s="142"/>
      <c r="T871" s="142"/>
      <c r="U871" s="142"/>
      <c r="V871" s="142"/>
      <c r="W871" s="142"/>
      <c r="X871" s="142"/>
      <c r="Y871" s="142"/>
      <c r="Z871" s="142"/>
    </row>
    <row r="872" spans="1:26" ht="12.75" customHeight="1" x14ac:dyDescent="0.2">
      <c r="A872" s="142"/>
      <c r="B872" s="142"/>
      <c r="C872" s="142"/>
      <c r="D872" s="142"/>
      <c r="E872" s="142"/>
      <c r="F872" s="142"/>
      <c r="G872" s="142"/>
      <c r="H872" s="142"/>
      <c r="I872" s="142"/>
      <c r="J872" s="142"/>
      <c r="K872" s="142"/>
      <c r="L872" s="142"/>
      <c r="M872" s="142"/>
      <c r="N872" s="142"/>
      <c r="O872" s="142"/>
      <c r="P872" s="142"/>
      <c r="Q872" s="142"/>
      <c r="R872" s="142"/>
      <c r="S872" s="142"/>
      <c r="T872" s="142"/>
      <c r="U872" s="142"/>
      <c r="V872" s="142"/>
      <c r="W872" s="142"/>
      <c r="X872" s="142"/>
      <c r="Y872" s="142"/>
      <c r="Z872" s="142"/>
    </row>
    <row r="873" spans="1:26" ht="12.75" customHeight="1" x14ac:dyDescent="0.2">
      <c r="A873" s="142"/>
      <c r="B873" s="142"/>
      <c r="C873" s="142"/>
      <c r="D873" s="142"/>
      <c r="E873" s="142"/>
      <c r="F873" s="142"/>
      <c r="G873" s="142"/>
      <c r="H873" s="142"/>
      <c r="I873" s="142"/>
      <c r="J873" s="142"/>
      <c r="K873" s="142"/>
      <c r="L873" s="142"/>
      <c r="M873" s="142"/>
      <c r="N873" s="142"/>
      <c r="O873" s="142"/>
      <c r="P873" s="142"/>
      <c r="Q873" s="142"/>
      <c r="R873" s="142"/>
      <c r="S873" s="142"/>
      <c r="T873" s="142"/>
      <c r="U873" s="142"/>
      <c r="V873" s="142"/>
      <c r="W873" s="142"/>
      <c r="X873" s="142"/>
      <c r="Y873" s="142"/>
      <c r="Z873" s="142"/>
    </row>
    <row r="874" spans="1:26" ht="12.75" customHeight="1" x14ac:dyDescent="0.2">
      <c r="A874" s="142"/>
      <c r="B874" s="142"/>
      <c r="C874" s="142"/>
      <c r="D874" s="142"/>
      <c r="E874" s="142"/>
      <c r="F874" s="142"/>
      <c r="G874" s="142"/>
      <c r="H874" s="142"/>
      <c r="I874" s="142"/>
      <c r="J874" s="142"/>
      <c r="K874" s="142"/>
      <c r="L874" s="142"/>
      <c r="M874" s="142"/>
      <c r="N874" s="142"/>
      <c r="O874" s="142"/>
      <c r="P874" s="142"/>
      <c r="Q874" s="142"/>
      <c r="R874" s="142"/>
      <c r="S874" s="142"/>
      <c r="T874" s="142"/>
      <c r="U874" s="142"/>
      <c r="V874" s="142"/>
      <c r="W874" s="142"/>
      <c r="X874" s="142"/>
      <c r="Y874" s="142"/>
      <c r="Z874" s="142"/>
    </row>
    <row r="875" spans="1:26" ht="12.75" customHeight="1" x14ac:dyDescent="0.2">
      <c r="A875" s="142"/>
      <c r="B875" s="142"/>
      <c r="C875" s="142"/>
      <c r="D875" s="142"/>
      <c r="E875" s="142"/>
      <c r="F875" s="142"/>
      <c r="G875" s="142"/>
      <c r="H875" s="142"/>
      <c r="I875" s="142"/>
      <c r="J875" s="142"/>
      <c r="K875" s="142"/>
      <c r="L875" s="142"/>
      <c r="M875" s="142"/>
      <c r="N875" s="142"/>
      <c r="O875" s="142"/>
      <c r="P875" s="142"/>
      <c r="Q875" s="142"/>
      <c r="R875" s="142"/>
      <c r="S875" s="142"/>
      <c r="T875" s="142"/>
      <c r="U875" s="142"/>
      <c r="V875" s="142"/>
      <c r="W875" s="142"/>
      <c r="X875" s="142"/>
      <c r="Y875" s="142"/>
      <c r="Z875" s="142"/>
    </row>
    <row r="876" spans="1:26" ht="12.75" customHeight="1" x14ac:dyDescent="0.2">
      <c r="A876" s="142"/>
      <c r="B876" s="142"/>
      <c r="C876" s="142"/>
      <c r="D876" s="142"/>
      <c r="E876" s="142"/>
      <c r="F876" s="142"/>
      <c r="G876" s="142"/>
      <c r="H876" s="142"/>
      <c r="I876" s="142"/>
      <c r="J876" s="142"/>
      <c r="K876" s="142"/>
      <c r="L876" s="142"/>
      <c r="M876" s="142"/>
      <c r="N876" s="142"/>
      <c r="O876" s="142"/>
      <c r="P876" s="142"/>
      <c r="Q876" s="142"/>
      <c r="R876" s="142"/>
      <c r="S876" s="142"/>
      <c r="T876" s="142"/>
      <c r="U876" s="142"/>
      <c r="V876" s="142"/>
      <c r="W876" s="142"/>
      <c r="X876" s="142"/>
      <c r="Y876" s="142"/>
      <c r="Z876" s="142"/>
    </row>
    <row r="877" spans="1:26" ht="12.75" customHeight="1" x14ac:dyDescent="0.2">
      <c r="A877" s="142"/>
      <c r="B877" s="142"/>
      <c r="C877" s="142"/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2"/>
      <c r="O877" s="142"/>
      <c r="P877" s="142"/>
      <c r="Q877" s="142"/>
      <c r="R877" s="142"/>
      <c r="S877" s="142"/>
      <c r="T877" s="142"/>
      <c r="U877" s="142"/>
      <c r="V877" s="142"/>
      <c r="W877" s="142"/>
      <c r="X877" s="142"/>
      <c r="Y877" s="142"/>
      <c r="Z877" s="142"/>
    </row>
    <row r="878" spans="1:26" ht="12.75" customHeight="1" x14ac:dyDescent="0.2">
      <c r="A878" s="142"/>
      <c r="B878" s="142"/>
      <c r="C878" s="142"/>
      <c r="D878" s="142"/>
      <c r="E878" s="142"/>
      <c r="F878" s="142"/>
      <c r="G878" s="142"/>
      <c r="H878" s="142"/>
      <c r="I878" s="142"/>
      <c r="J878" s="142"/>
      <c r="K878" s="142"/>
      <c r="L878" s="142"/>
      <c r="M878" s="142"/>
      <c r="N878" s="142"/>
      <c r="O878" s="142"/>
      <c r="P878" s="142"/>
      <c r="Q878" s="142"/>
      <c r="R878" s="142"/>
      <c r="S878" s="142"/>
      <c r="T878" s="142"/>
      <c r="U878" s="142"/>
      <c r="V878" s="142"/>
      <c r="W878" s="142"/>
      <c r="X878" s="142"/>
      <c r="Y878" s="142"/>
      <c r="Z878" s="142"/>
    </row>
    <row r="879" spans="1:26" ht="12.75" customHeight="1" x14ac:dyDescent="0.2">
      <c r="A879" s="142"/>
      <c r="B879" s="142"/>
      <c r="C879" s="142"/>
      <c r="D879" s="142"/>
      <c r="E879" s="142"/>
      <c r="F879" s="142"/>
      <c r="G879" s="142"/>
      <c r="H879" s="142"/>
      <c r="I879" s="142"/>
      <c r="J879" s="142"/>
      <c r="K879" s="142"/>
      <c r="L879" s="142"/>
      <c r="M879" s="142"/>
      <c r="N879" s="142"/>
      <c r="O879" s="142"/>
      <c r="P879" s="142"/>
      <c r="Q879" s="142"/>
      <c r="R879" s="142"/>
      <c r="S879" s="142"/>
      <c r="T879" s="142"/>
      <c r="U879" s="142"/>
      <c r="V879" s="142"/>
      <c r="W879" s="142"/>
      <c r="X879" s="142"/>
      <c r="Y879" s="142"/>
      <c r="Z879" s="142"/>
    </row>
    <row r="880" spans="1:26" ht="12.75" customHeight="1" x14ac:dyDescent="0.2">
      <c r="A880" s="142"/>
      <c r="B880" s="142"/>
      <c r="C880" s="142"/>
      <c r="D880" s="142"/>
      <c r="E880" s="142"/>
      <c r="F880" s="142"/>
      <c r="G880" s="142"/>
      <c r="H880" s="142"/>
      <c r="I880" s="142"/>
      <c r="J880" s="142"/>
      <c r="K880" s="142"/>
      <c r="L880" s="142"/>
      <c r="M880" s="142"/>
      <c r="N880" s="142"/>
      <c r="O880" s="142"/>
      <c r="P880" s="142"/>
      <c r="Q880" s="142"/>
      <c r="R880" s="142"/>
      <c r="S880" s="142"/>
      <c r="T880" s="142"/>
      <c r="U880" s="142"/>
      <c r="V880" s="142"/>
      <c r="W880" s="142"/>
      <c r="X880" s="142"/>
      <c r="Y880" s="142"/>
      <c r="Z880" s="142"/>
    </row>
    <row r="881" spans="1:26" ht="12.75" customHeight="1" x14ac:dyDescent="0.2">
      <c r="A881" s="142"/>
      <c r="B881" s="142"/>
      <c r="C881" s="142"/>
      <c r="D881" s="142"/>
      <c r="E881" s="142"/>
      <c r="F881" s="142"/>
      <c r="G881" s="142"/>
      <c r="H881" s="142"/>
      <c r="I881" s="142"/>
      <c r="J881" s="142"/>
      <c r="K881" s="142"/>
      <c r="L881" s="142"/>
      <c r="M881" s="142"/>
      <c r="N881" s="142"/>
      <c r="O881" s="142"/>
      <c r="P881" s="142"/>
      <c r="Q881" s="142"/>
      <c r="R881" s="142"/>
      <c r="S881" s="142"/>
      <c r="T881" s="142"/>
      <c r="U881" s="142"/>
      <c r="V881" s="142"/>
      <c r="W881" s="142"/>
      <c r="X881" s="142"/>
      <c r="Y881" s="142"/>
      <c r="Z881" s="142"/>
    </row>
    <row r="882" spans="1:26" ht="12.75" customHeight="1" x14ac:dyDescent="0.2">
      <c r="A882" s="142"/>
      <c r="B882" s="142"/>
      <c r="C882" s="142"/>
      <c r="D882" s="142"/>
      <c r="E882" s="142"/>
      <c r="F882" s="142"/>
      <c r="G882" s="142"/>
      <c r="H882" s="142"/>
      <c r="I882" s="142"/>
      <c r="J882" s="142"/>
      <c r="K882" s="142"/>
      <c r="L882" s="142"/>
      <c r="M882" s="142"/>
      <c r="N882" s="142"/>
      <c r="O882" s="142"/>
      <c r="P882" s="142"/>
      <c r="Q882" s="142"/>
      <c r="R882" s="142"/>
      <c r="S882" s="142"/>
      <c r="T882" s="142"/>
      <c r="U882" s="142"/>
      <c r="V882" s="142"/>
      <c r="W882" s="142"/>
      <c r="X882" s="142"/>
      <c r="Y882" s="142"/>
      <c r="Z882" s="142"/>
    </row>
    <row r="883" spans="1:26" ht="12.75" customHeight="1" x14ac:dyDescent="0.2">
      <c r="A883" s="142"/>
      <c r="B883" s="142"/>
      <c r="C883" s="142"/>
      <c r="D883" s="142"/>
      <c r="E883" s="142"/>
      <c r="F883" s="142"/>
      <c r="G883" s="142"/>
      <c r="H883" s="142"/>
      <c r="I883" s="142"/>
      <c r="J883" s="142"/>
      <c r="K883" s="142"/>
      <c r="L883" s="142"/>
      <c r="M883" s="142"/>
      <c r="N883" s="142"/>
      <c r="O883" s="142"/>
      <c r="P883" s="142"/>
      <c r="Q883" s="142"/>
      <c r="R883" s="142"/>
      <c r="S883" s="142"/>
      <c r="T883" s="142"/>
      <c r="U883" s="142"/>
      <c r="V883" s="142"/>
      <c r="W883" s="142"/>
      <c r="X883" s="142"/>
      <c r="Y883" s="142"/>
      <c r="Z883" s="142"/>
    </row>
    <row r="884" spans="1:26" ht="12.75" customHeight="1" x14ac:dyDescent="0.2">
      <c r="A884" s="142"/>
      <c r="B884" s="142"/>
      <c r="C884" s="142"/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2"/>
      <c r="O884" s="142"/>
      <c r="P884" s="142"/>
      <c r="Q884" s="142"/>
      <c r="R884" s="142"/>
      <c r="S884" s="142"/>
      <c r="T884" s="142"/>
      <c r="U884" s="142"/>
      <c r="V884" s="142"/>
      <c r="W884" s="142"/>
      <c r="X884" s="142"/>
      <c r="Y884" s="142"/>
      <c r="Z884" s="142"/>
    </row>
    <row r="885" spans="1:26" ht="12.75" customHeight="1" x14ac:dyDescent="0.2">
      <c r="A885" s="142"/>
      <c r="B885" s="142"/>
      <c r="C885" s="142"/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2"/>
      <c r="O885" s="142"/>
      <c r="P885" s="142"/>
      <c r="Q885" s="142"/>
      <c r="R885" s="142"/>
      <c r="S885" s="142"/>
      <c r="T885" s="142"/>
      <c r="U885" s="142"/>
      <c r="V885" s="142"/>
      <c r="W885" s="142"/>
      <c r="X885" s="142"/>
      <c r="Y885" s="142"/>
      <c r="Z885" s="142"/>
    </row>
    <row r="886" spans="1:26" ht="12.75" customHeight="1" x14ac:dyDescent="0.2">
      <c r="A886" s="142"/>
      <c r="B886" s="142"/>
      <c r="C886" s="142"/>
      <c r="D886" s="142"/>
      <c r="E886" s="142"/>
      <c r="F886" s="142"/>
      <c r="G886" s="142"/>
      <c r="H886" s="142"/>
      <c r="I886" s="142"/>
      <c r="J886" s="142"/>
      <c r="K886" s="142"/>
      <c r="L886" s="142"/>
      <c r="M886" s="142"/>
      <c r="N886" s="142"/>
      <c r="O886" s="142"/>
      <c r="P886" s="142"/>
      <c r="Q886" s="142"/>
      <c r="R886" s="142"/>
      <c r="S886" s="142"/>
      <c r="T886" s="142"/>
      <c r="U886" s="142"/>
      <c r="V886" s="142"/>
      <c r="W886" s="142"/>
      <c r="X886" s="142"/>
      <c r="Y886" s="142"/>
      <c r="Z886" s="142"/>
    </row>
    <row r="887" spans="1:26" ht="12.75" customHeight="1" x14ac:dyDescent="0.2">
      <c r="A887" s="142"/>
      <c r="B887" s="142"/>
      <c r="C887" s="142"/>
      <c r="D887" s="142"/>
      <c r="E887" s="142"/>
      <c r="F887" s="142"/>
      <c r="G887" s="142"/>
      <c r="H887" s="142"/>
      <c r="I887" s="142"/>
      <c r="J887" s="142"/>
      <c r="K887" s="142"/>
      <c r="L887" s="142"/>
      <c r="M887" s="142"/>
      <c r="N887" s="142"/>
      <c r="O887" s="142"/>
      <c r="P887" s="142"/>
      <c r="Q887" s="142"/>
      <c r="R887" s="142"/>
      <c r="S887" s="142"/>
      <c r="T887" s="142"/>
      <c r="U887" s="142"/>
      <c r="V887" s="142"/>
      <c r="W887" s="142"/>
      <c r="X887" s="142"/>
      <c r="Y887" s="142"/>
      <c r="Z887" s="142"/>
    </row>
    <row r="888" spans="1:26" ht="12.75" customHeight="1" x14ac:dyDescent="0.2">
      <c r="A888" s="142"/>
      <c r="B888" s="142"/>
      <c r="C888" s="142"/>
      <c r="D888" s="142"/>
      <c r="E888" s="142"/>
      <c r="F888" s="142"/>
      <c r="G888" s="142"/>
      <c r="H888" s="142"/>
      <c r="I888" s="142"/>
      <c r="J888" s="142"/>
      <c r="K888" s="142"/>
      <c r="L888" s="142"/>
      <c r="M888" s="142"/>
      <c r="N888" s="142"/>
      <c r="O888" s="142"/>
      <c r="P888" s="142"/>
      <c r="Q888" s="142"/>
      <c r="R888" s="142"/>
      <c r="S888" s="142"/>
      <c r="T888" s="142"/>
      <c r="U888" s="142"/>
      <c r="V888" s="142"/>
      <c r="W888" s="142"/>
      <c r="X888" s="142"/>
      <c r="Y888" s="142"/>
      <c r="Z888" s="142"/>
    </row>
    <row r="889" spans="1:26" ht="12.75" customHeight="1" x14ac:dyDescent="0.2">
      <c r="A889" s="142"/>
      <c r="B889" s="142"/>
      <c r="C889" s="142"/>
      <c r="D889" s="142"/>
      <c r="E889" s="142"/>
      <c r="F889" s="142"/>
      <c r="G889" s="142"/>
      <c r="H889" s="142"/>
      <c r="I889" s="142"/>
      <c r="J889" s="142"/>
      <c r="K889" s="142"/>
      <c r="L889" s="142"/>
      <c r="M889" s="142"/>
      <c r="N889" s="142"/>
      <c r="O889" s="142"/>
      <c r="P889" s="142"/>
      <c r="Q889" s="142"/>
      <c r="R889" s="142"/>
      <c r="S889" s="142"/>
      <c r="T889" s="142"/>
      <c r="U889" s="142"/>
      <c r="V889" s="142"/>
      <c r="W889" s="142"/>
      <c r="X889" s="142"/>
      <c r="Y889" s="142"/>
      <c r="Z889" s="142"/>
    </row>
    <row r="890" spans="1:26" ht="12.75" customHeight="1" x14ac:dyDescent="0.2">
      <c r="A890" s="142"/>
      <c r="B890" s="142"/>
      <c r="C890" s="142"/>
      <c r="D890" s="142"/>
      <c r="E890" s="142"/>
      <c r="F890" s="142"/>
      <c r="G890" s="142"/>
      <c r="H890" s="142"/>
      <c r="I890" s="142"/>
      <c r="J890" s="142"/>
      <c r="K890" s="142"/>
      <c r="L890" s="142"/>
      <c r="M890" s="142"/>
      <c r="N890" s="142"/>
      <c r="O890" s="142"/>
      <c r="P890" s="142"/>
      <c r="Q890" s="142"/>
      <c r="R890" s="142"/>
      <c r="S890" s="142"/>
      <c r="T890" s="142"/>
      <c r="U890" s="142"/>
      <c r="V890" s="142"/>
      <c r="W890" s="142"/>
      <c r="X890" s="142"/>
      <c r="Y890" s="142"/>
      <c r="Z890" s="142"/>
    </row>
    <row r="891" spans="1:26" ht="12.75" customHeight="1" x14ac:dyDescent="0.2">
      <c r="A891" s="142"/>
      <c r="B891" s="142"/>
      <c r="C891" s="142"/>
      <c r="D891" s="142"/>
      <c r="E891" s="142"/>
      <c r="F891" s="142"/>
      <c r="G891" s="142"/>
      <c r="H891" s="142"/>
      <c r="I891" s="142"/>
      <c r="J891" s="142"/>
      <c r="K891" s="142"/>
      <c r="L891" s="142"/>
      <c r="M891" s="142"/>
      <c r="N891" s="142"/>
      <c r="O891" s="142"/>
      <c r="P891" s="142"/>
      <c r="Q891" s="142"/>
      <c r="R891" s="142"/>
      <c r="S891" s="142"/>
      <c r="T891" s="142"/>
      <c r="U891" s="142"/>
      <c r="V891" s="142"/>
      <c r="W891" s="142"/>
      <c r="X891" s="142"/>
      <c r="Y891" s="142"/>
      <c r="Z891" s="142"/>
    </row>
    <row r="892" spans="1:26" ht="12.75" customHeight="1" x14ac:dyDescent="0.2">
      <c r="A892" s="142"/>
      <c r="B892" s="142"/>
      <c r="C892" s="142"/>
      <c r="D892" s="142"/>
      <c r="E892" s="142"/>
      <c r="F892" s="142"/>
      <c r="G892" s="142"/>
      <c r="H892" s="142"/>
      <c r="I892" s="142"/>
      <c r="J892" s="142"/>
      <c r="K892" s="142"/>
      <c r="L892" s="142"/>
      <c r="M892" s="142"/>
      <c r="N892" s="142"/>
      <c r="O892" s="142"/>
      <c r="P892" s="142"/>
      <c r="Q892" s="142"/>
      <c r="R892" s="142"/>
      <c r="S892" s="142"/>
      <c r="T892" s="142"/>
      <c r="U892" s="142"/>
      <c r="V892" s="142"/>
      <c r="W892" s="142"/>
      <c r="X892" s="142"/>
      <c r="Y892" s="142"/>
      <c r="Z892" s="142"/>
    </row>
    <row r="893" spans="1:26" ht="12.75" customHeight="1" x14ac:dyDescent="0.2">
      <c r="A893" s="142"/>
      <c r="B893" s="142"/>
      <c r="C893" s="142"/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2"/>
      <c r="O893" s="142"/>
      <c r="P893" s="142"/>
      <c r="Q893" s="142"/>
      <c r="R893" s="142"/>
      <c r="S893" s="142"/>
      <c r="T893" s="142"/>
      <c r="U893" s="142"/>
      <c r="V893" s="142"/>
      <c r="W893" s="142"/>
      <c r="X893" s="142"/>
      <c r="Y893" s="142"/>
      <c r="Z893" s="142"/>
    </row>
    <row r="894" spans="1:26" ht="12.75" customHeight="1" x14ac:dyDescent="0.2">
      <c r="A894" s="142"/>
      <c r="B894" s="142"/>
      <c r="C894" s="142"/>
      <c r="D894" s="142"/>
      <c r="E894" s="142"/>
      <c r="F894" s="142"/>
      <c r="G894" s="142"/>
      <c r="H894" s="142"/>
      <c r="I894" s="142"/>
      <c r="J894" s="142"/>
      <c r="K894" s="142"/>
      <c r="L894" s="142"/>
      <c r="M894" s="142"/>
      <c r="N894" s="142"/>
      <c r="O894" s="142"/>
      <c r="P894" s="142"/>
      <c r="Q894" s="142"/>
      <c r="R894" s="142"/>
      <c r="S894" s="142"/>
      <c r="T894" s="142"/>
      <c r="U894" s="142"/>
      <c r="V894" s="142"/>
      <c r="W894" s="142"/>
      <c r="X894" s="142"/>
      <c r="Y894" s="142"/>
      <c r="Z894" s="142"/>
    </row>
    <row r="895" spans="1:26" ht="12.75" customHeight="1" x14ac:dyDescent="0.2">
      <c r="A895" s="142"/>
      <c r="B895" s="142"/>
      <c r="C895" s="142"/>
      <c r="D895" s="142"/>
      <c r="E895" s="142"/>
      <c r="F895" s="142"/>
      <c r="G895" s="142"/>
      <c r="H895" s="142"/>
      <c r="I895" s="142"/>
      <c r="J895" s="142"/>
      <c r="K895" s="142"/>
      <c r="L895" s="142"/>
      <c r="M895" s="142"/>
      <c r="N895" s="142"/>
      <c r="O895" s="142"/>
      <c r="P895" s="142"/>
      <c r="Q895" s="142"/>
      <c r="R895" s="142"/>
      <c r="S895" s="142"/>
      <c r="T895" s="142"/>
      <c r="U895" s="142"/>
      <c r="V895" s="142"/>
      <c r="W895" s="142"/>
      <c r="X895" s="142"/>
      <c r="Y895" s="142"/>
      <c r="Z895" s="142"/>
    </row>
    <row r="896" spans="1:26" ht="12.75" customHeight="1" x14ac:dyDescent="0.2">
      <c r="A896" s="142"/>
      <c r="B896" s="142"/>
      <c r="C896" s="142"/>
      <c r="D896" s="142"/>
      <c r="E896" s="142"/>
      <c r="F896" s="142"/>
      <c r="G896" s="142"/>
      <c r="H896" s="142"/>
      <c r="I896" s="142"/>
      <c r="J896" s="142"/>
      <c r="K896" s="142"/>
      <c r="L896" s="142"/>
      <c r="M896" s="142"/>
      <c r="N896" s="142"/>
      <c r="O896" s="142"/>
      <c r="P896" s="142"/>
      <c r="Q896" s="142"/>
      <c r="R896" s="142"/>
      <c r="S896" s="142"/>
      <c r="T896" s="142"/>
      <c r="U896" s="142"/>
      <c r="V896" s="142"/>
      <c r="W896" s="142"/>
      <c r="X896" s="142"/>
      <c r="Y896" s="142"/>
      <c r="Z896" s="142"/>
    </row>
    <row r="897" spans="1:26" ht="12.75" customHeight="1" x14ac:dyDescent="0.2">
      <c r="A897" s="142"/>
      <c r="B897" s="142"/>
      <c r="C897" s="142"/>
      <c r="D897" s="142"/>
      <c r="E897" s="142"/>
      <c r="F897" s="142"/>
      <c r="G897" s="142"/>
      <c r="H897" s="142"/>
      <c r="I897" s="142"/>
      <c r="J897" s="142"/>
      <c r="K897" s="142"/>
      <c r="L897" s="142"/>
      <c r="M897" s="142"/>
      <c r="N897" s="142"/>
      <c r="O897" s="142"/>
      <c r="P897" s="142"/>
      <c r="Q897" s="142"/>
      <c r="R897" s="142"/>
      <c r="S897" s="142"/>
      <c r="T897" s="142"/>
      <c r="U897" s="142"/>
      <c r="V897" s="142"/>
      <c r="W897" s="142"/>
      <c r="X897" s="142"/>
      <c r="Y897" s="142"/>
      <c r="Z897" s="142"/>
    </row>
    <row r="898" spans="1:26" ht="12.75" customHeight="1" x14ac:dyDescent="0.2">
      <c r="A898" s="142"/>
      <c r="B898" s="142"/>
      <c r="C898" s="142"/>
      <c r="D898" s="142"/>
      <c r="E898" s="142"/>
      <c r="F898" s="142"/>
      <c r="G898" s="142"/>
      <c r="H898" s="142"/>
      <c r="I898" s="142"/>
      <c r="J898" s="142"/>
      <c r="K898" s="142"/>
      <c r="L898" s="142"/>
      <c r="M898" s="142"/>
      <c r="N898" s="142"/>
      <c r="O898" s="142"/>
      <c r="P898" s="142"/>
      <c r="Q898" s="142"/>
      <c r="R898" s="142"/>
      <c r="S898" s="142"/>
      <c r="T898" s="142"/>
      <c r="U898" s="142"/>
      <c r="V898" s="142"/>
      <c r="W898" s="142"/>
      <c r="X898" s="142"/>
      <c r="Y898" s="142"/>
      <c r="Z898" s="142"/>
    </row>
    <row r="899" spans="1:26" ht="12.75" customHeight="1" x14ac:dyDescent="0.2">
      <c r="A899" s="142"/>
      <c r="B899" s="142"/>
      <c r="C899" s="142"/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2"/>
      <c r="O899" s="142"/>
      <c r="P899" s="142"/>
      <c r="Q899" s="142"/>
      <c r="R899" s="142"/>
      <c r="S899" s="142"/>
      <c r="T899" s="142"/>
      <c r="U899" s="142"/>
      <c r="V899" s="142"/>
      <c r="W899" s="142"/>
      <c r="X899" s="142"/>
      <c r="Y899" s="142"/>
      <c r="Z899" s="142"/>
    </row>
    <row r="900" spans="1:26" ht="12.75" customHeight="1" x14ac:dyDescent="0.2">
      <c r="A900" s="142"/>
      <c r="B900" s="142"/>
      <c r="C900" s="142"/>
      <c r="D900" s="142"/>
      <c r="E900" s="142"/>
      <c r="F900" s="142"/>
      <c r="G900" s="142"/>
      <c r="H900" s="142"/>
      <c r="I900" s="142"/>
      <c r="J900" s="142"/>
      <c r="K900" s="142"/>
      <c r="L900" s="142"/>
      <c r="M900" s="142"/>
      <c r="N900" s="142"/>
      <c r="O900" s="142"/>
      <c r="P900" s="142"/>
      <c r="Q900" s="142"/>
      <c r="R900" s="142"/>
      <c r="S900" s="142"/>
      <c r="T900" s="142"/>
      <c r="U900" s="142"/>
      <c r="V900" s="142"/>
      <c r="W900" s="142"/>
      <c r="X900" s="142"/>
      <c r="Y900" s="142"/>
      <c r="Z900" s="142"/>
    </row>
    <row r="901" spans="1:26" ht="12.75" customHeight="1" x14ac:dyDescent="0.2">
      <c r="A901" s="142"/>
      <c r="B901" s="142"/>
      <c r="C901" s="142"/>
      <c r="D901" s="142"/>
      <c r="E901" s="142"/>
      <c r="F901" s="142"/>
      <c r="G901" s="142"/>
      <c r="H901" s="142"/>
      <c r="I901" s="142"/>
      <c r="J901" s="142"/>
      <c r="K901" s="142"/>
      <c r="L901" s="142"/>
      <c r="M901" s="142"/>
      <c r="N901" s="142"/>
      <c r="O901" s="142"/>
      <c r="P901" s="142"/>
      <c r="Q901" s="142"/>
      <c r="R901" s="142"/>
      <c r="S901" s="142"/>
      <c r="T901" s="142"/>
      <c r="U901" s="142"/>
      <c r="V901" s="142"/>
      <c r="W901" s="142"/>
      <c r="X901" s="142"/>
      <c r="Y901" s="142"/>
      <c r="Z901" s="142"/>
    </row>
    <row r="902" spans="1:26" ht="12.75" customHeight="1" x14ac:dyDescent="0.2">
      <c r="A902" s="142"/>
      <c r="B902" s="142"/>
      <c r="C902" s="142"/>
      <c r="D902" s="142"/>
      <c r="E902" s="142"/>
      <c r="F902" s="142"/>
      <c r="G902" s="142"/>
      <c r="H902" s="142"/>
      <c r="I902" s="142"/>
      <c r="J902" s="142"/>
      <c r="K902" s="142"/>
      <c r="L902" s="142"/>
      <c r="M902" s="142"/>
      <c r="N902" s="142"/>
      <c r="O902" s="142"/>
      <c r="P902" s="142"/>
      <c r="Q902" s="142"/>
      <c r="R902" s="142"/>
      <c r="S902" s="142"/>
      <c r="T902" s="142"/>
      <c r="U902" s="142"/>
      <c r="V902" s="142"/>
      <c r="W902" s="142"/>
      <c r="X902" s="142"/>
      <c r="Y902" s="142"/>
      <c r="Z902" s="142"/>
    </row>
    <row r="903" spans="1:26" ht="12.75" customHeight="1" x14ac:dyDescent="0.2">
      <c r="A903" s="142"/>
      <c r="B903" s="142"/>
      <c r="C903" s="142"/>
      <c r="D903" s="142"/>
      <c r="E903" s="142"/>
      <c r="F903" s="142"/>
      <c r="G903" s="142"/>
      <c r="H903" s="142"/>
      <c r="I903" s="142"/>
      <c r="J903" s="142"/>
      <c r="K903" s="142"/>
      <c r="L903" s="142"/>
      <c r="M903" s="142"/>
      <c r="N903" s="142"/>
      <c r="O903" s="142"/>
      <c r="P903" s="142"/>
      <c r="Q903" s="142"/>
      <c r="R903" s="142"/>
      <c r="S903" s="142"/>
      <c r="T903" s="142"/>
      <c r="U903" s="142"/>
      <c r="V903" s="142"/>
      <c r="W903" s="142"/>
      <c r="X903" s="142"/>
      <c r="Y903" s="142"/>
      <c r="Z903" s="142"/>
    </row>
    <row r="904" spans="1:26" ht="12.75" customHeight="1" x14ac:dyDescent="0.2">
      <c r="A904" s="142"/>
      <c r="B904" s="142"/>
      <c r="C904" s="142"/>
      <c r="D904" s="142"/>
      <c r="E904" s="142"/>
      <c r="F904" s="142"/>
      <c r="G904" s="142"/>
      <c r="H904" s="142"/>
      <c r="I904" s="142"/>
      <c r="J904" s="142"/>
      <c r="K904" s="142"/>
      <c r="L904" s="142"/>
      <c r="M904" s="142"/>
      <c r="N904" s="142"/>
      <c r="O904" s="142"/>
      <c r="P904" s="142"/>
      <c r="Q904" s="142"/>
      <c r="R904" s="142"/>
      <c r="S904" s="142"/>
      <c r="T904" s="142"/>
      <c r="U904" s="142"/>
      <c r="V904" s="142"/>
      <c r="W904" s="142"/>
      <c r="X904" s="142"/>
      <c r="Y904" s="142"/>
      <c r="Z904" s="142"/>
    </row>
    <row r="905" spans="1:26" ht="12.75" customHeight="1" x14ac:dyDescent="0.2">
      <c r="A905" s="142"/>
      <c r="B905" s="142"/>
      <c r="C905" s="142"/>
      <c r="D905" s="142"/>
      <c r="E905" s="142"/>
      <c r="F905" s="142"/>
      <c r="G905" s="142"/>
      <c r="H905" s="142"/>
      <c r="I905" s="142"/>
      <c r="J905" s="142"/>
      <c r="K905" s="142"/>
      <c r="L905" s="142"/>
      <c r="M905" s="142"/>
      <c r="N905" s="142"/>
      <c r="O905" s="142"/>
      <c r="P905" s="142"/>
      <c r="Q905" s="142"/>
      <c r="R905" s="142"/>
      <c r="S905" s="142"/>
      <c r="T905" s="142"/>
      <c r="U905" s="142"/>
      <c r="V905" s="142"/>
      <c r="W905" s="142"/>
      <c r="X905" s="142"/>
      <c r="Y905" s="142"/>
      <c r="Z905" s="142"/>
    </row>
    <row r="906" spans="1:26" ht="12.75" customHeight="1" x14ac:dyDescent="0.2">
      <c r="A906" s="142"/>
      <c r="B906" s="142"/>
      <c r="C906" s="142"/>
      <c r="D906" s="142"/>
      <c r="E906" s="142"/>
      <c r="F906" s="142"/>
      <c r="G906" s="142"/>
      <c r="H906" s="142"/>
      <c r="I906" s="142"/>
      <c r="J906" s="142"/>
      <c r="K906" s="142"/>
      <c r="L906" s="142"/>
      <c r="M906" s="142"/>
      <c r="N906" s="142"/>
      <c r="O906" s="142"/>
      <c r="P906" s="142"/>
      <c r="Q906" s="142"/>
      <c r="R906" s="142"/>
      <c r="S906" s="142"/>
      <c r="T906" s="142"/>
      <c r="U906" s="142"/>
      <c r="V906" s="142"/>
      <c r="W906" s="142"/>
      <c r="X906" s="142"/>
      <c r="Y906" s="142"/>
      <c r="Z906" s="142"/>
    </row>
    <row r="907" spans="1:26" ht="12.75" customHeight="1" x14ac:dyDescent="0.2">
      <c r="A907" s="142"/>
      <c r="B907" s="142"/>
      <c r="C907" s="142"/>
      <c r="D907" s="142"/>
      <c r="E907" s="142"/>
      <c r="F907" s="142"/>
      <c r="G907" s="142"/>
      <c r="H907" s="142"/>
      <c r="I907" s="142"/>
      <c r="J907" s="142"/>
      <c r="K907" s="142"/>
      <c r="L907" s="142"/>
      <c r="M907" s="142"/>
      <c r="N907" s="142"/>
      <c r="O907" s="142"/>
      <c r="P907" s="142"/>
      <c r="Q907" s="142"/>
      <c r="R907" s="142"/>
      <c r="S907" s="142"/>
      <c r="T907" s="142"/>
      <c r="U907" s="142"/>
      <c r="V907" s="142"/>
      <c r="W907" s="142"/>
      <c r="X907" s="142"/>
      <c r="Y907" s="142"/>
      <c r="Z907" s="142"/>
    </row>
    <row r="908" spans="1:26" ht="12.75" customHeight="1" x14ac:dyDescent="0.2">
      <c r="A908" s="142"/>
      <c r="B908" s="142"/>
      <c r="C908" s="142"/>
      <c r="D908" s="142"/>
      <c r="E908" s="142"/>
      <c r="F908" s="142"/>
      <c r="G908" s="142"/>
      <c r="H908" s="142"/>
      <c r="I908" s="142"/>
      <c r="J908" s="142"/>
      <c r="K908" s="142"/>
      <c r="L908" s="142"/>
      <c r="M908" s="142"/>
      <c r="N908" s="142"/>
      <c r="O908" s="142"/>
      <c r="P908" s="142"/>
      <c r="Q908" s="142"/>
      <c r="R908" s="142"/>
      <c r="S908" s="142"/>
      <c r="T908" s="142"/>
      <c r="U908" s="142"/>
      <c r="V908" s="142"/>
      <c r="W908" s="142"/>
      <c r="X908" s="142"/>
      <c r="Y908" s="142"/>
      <c r="Z908" s="142"/>
    </row>
    <row r="909" spans="1:26" ht="12.75" customHeight="1" x14ac:dyDescent="0.2">
      <c r="A909" s="142"/>
      <c r="B909" s="142"/>
      <c r="C909" s="142"/>
      <c r="D909" s="142"/>
      <c r="E909" s="142"/>
      <c r="F909" s="142"/>
      <c r="G909" s="142"/>
      <c r="H909" s="142"/>
      <c r="I909" s="142"/>
      <c r="J909" s="142"/>
      <c r="K909" s="142"/>
      <c r="L909" s="142"/>
      <c r="M909" s="142"/>
      <c r="N909" s="142"/>
      <c r="O909" s="142"/>
      <c r="P909" s="142"/>
      <c r="Q909" s="142"/>
      <c r="R909" s="142"/>
      <c r="S909" s="142"/>
      <c r="T909" s="142"/>
      <c r="U909" s="142"/>
      <c r="V909" s="142"/>
      <c r="W909" s="142"/>
      <c r="X909" s="142"/>
      <c r="Y909" s="142"/>
      <c r="Z909" s="142"/>
    </row>
    <row r="910" spans="1:26" ht="12.75" customHeight="1" x14ac:dyDescent="0.2">
      <c r="A910" s="142"/>
      <c r="B910" s="142"/>
      <c r="C910" s="142"/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2"/>
      <c r="O910" s="142"/>
      <c r="P910" s="142"/>
      <c r="Q910" s="142"/>
      <c r="R910" s="142"/>
      <c r="S910" s="142"/>
      <c r="T910" s="142"/>
      <c r="U910" s="142"/>
      <c r="V910" s="142"/>
      <c r="W910" s="142"/>
      <c r="X910" s="142"/>
      <c r="Y910" s="142"/>
      <c r="Z910" s="142"/>
    </row>
    <row r="911" spans="1:26" ht="12.75" customHeight="1" x14ac:dyDescent="0.2">
      <c r="A911" s="142"/>
      <c r="B911" s="142"/>
      <c r="C911" s="142"/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2"/>
      <c r="O911" s="142"/>
      <c r="P911" s="142"/>
      <c r="Q911" s="142"/>
      <c r="R911" s="142"/>
      <c r="S911" s="142"/>
      <c r="T911" s="142"/>
      <c r="U911" s="142"/>
      <c r="V911" s="142"/>
      <c r="W911" s="142"/>
      <c r="X911" s="142"/>
      <c r="Y911" s="142"/>
      <c r="Z911" s="142"/>
    </row>
    <row r="912" spans="1:26" ht="12.75" customHeight="1" x14ac:dyDescent="0.2">
      <c r="A912" s="142"/>
      <c r="B912" s="142"/>
      <c r="C912" s="142"/>
      <c r="D912" s="142"/>
      <c r="E912" s="142"/>
      <c r="F912" s="142"/>
      <c r="G912" s="142"/>
      <c r="H912" s="142"/>
      <c r="I912" s="142"/>
      <c r="J912" s="142"/>
      <c r="K912" s="142"/>
      <c r="L912" s="142"/>
      <c r="M912" s="142"/>
      <c r="N912" s="142"/>
      <c r="O912" s="142"/>
      <c r="P912" s="142"/>
      <c r="Q912" s="142"/>
      <c r="R912" s="142"/>
      <c r="S912" s="142"/>
      <c r="T912" s="142"/>
      <c r="U912" s="142"/>
      <c r="V912" s="142"/>
      <c r="W912" s="142"/>
      <c r="X912" s="142"/>
      <c r="Y912" s="142"/>
      <c r="Z912" s="142"/>
    </row>
    <row r="913" spans="1:26" ht="12.75" customHeight="1" x14ac:dyDescent="0.2">
      <c r="A913" s="142"/>
      <c r="B913" s="142"/>
      <c r="C913" s="142"/>
      <c r="D913" s="142"/>
      <c r="E913" s="142"/>
      <c r="F913" s="142"/>
      <c r="G913" s="142"/>
      <c r="H913" s="142"/>
      <c r="I913" s="142"/>
      <c r="J913" s="142"/>
      <c r="K913" s="142"/>
      <c r="L913" s="142"/>
      <c r="M913" s="142"/>
      <c r="N913" s="142"/>
      <c r="O913" s="142"/>
      <c r="P913" s="142"/>
      <c r="Q913" s="142"/>
      <c r="R913" s="142"/>
      <c r="S913" s="142"/>
      <c r="T913" s="142"/>
      <c r="U913" s="142"/>
      <c r="V913" s="142"/>
      <c r="W913" s="142"/>
      <c r="X913" s="142"/>
      <c r="Y913" s="142"/>
      <c r="Z913" s="142"/>
    </row>
    <row r="914" spans="1:26" ht="12.75" customHeight="1" x14ac:dyDescent="0.2">
      <c r="A914" s="142"/>
      <c r="B914" s="142"/>
      <c r="C914" s="142"/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2"/>
      <c r="O914" s="142"/>
      <c r="P914" s="142"/>
      <c r="Q914" s="142"/>
      <c r="R914" s="142"/>
      <c r="S914" s="142"/>
      <c r="T914" s="142"/>
      <c r="U914" s="142"/>
      <c r="V914" s="142"/>
      <c r="W914" s="142"/>
      <c r="X914" s="142"/>
      <c r="Y914" s="142"/>
      <c r="Z914" s="142"/>
    </row>
    <row r="915" spans="1:26" ht="12.75" customHeight="1" x14ac:dyDescent="0.2">
      <c r="A915" s="142"/>
      <c r="B915" s="142"/>
      <c r="C915" s="142"/>
      <c r="D915" s="142"/>
      <c r="E915" s="142"/>
      <c r="F915" s="142"/>
      <c r="G915" s="142"/>
      <c r="H915" s="142"/>
      <c r="I915" s="142"/>
      <c r="J915" s="142"/>
      <c r="K915" s="142"/>
      <c r="L915" s="142"/>
      <c r="M915" s="142"/>
      <c r="N915" s="142"/>
      <c r="O915" s="142"/>
      <c r="P915" s="142"/>
      <c r="Q915" s="142"/>
      <c r="R915" s="142"/>
      <c r="S915" s="142"/>
      <c r="T915" s="142"/>
      <c r="U915" s="142"/>
      <c r="V915" s="142"/>
      <c r="W915" s="142"/>
      <c r="X915" s="142"/>
      <c r="Y915" s="142"/>
      <c r="Z915" s="142"/>
    </row>
    <row r="916" spans="1:26" ht="12.75" customHeight="1" x14ac:dyDescent="0.2">
      <c r="A916" s="142"/>
      <c r="B916" s="142"/>
      <c r="C916" s="142"/>
      <c r="D916" s="142"/>
      <c r="E916" s="142"/>
      <c r="F916" s="142"/>
      <c r="G916" s="142"/>
      <c r="H916" s="142"/>
      <c r="I916" s="142"/>
      <c r="J916" s="142"/>
      <c r="K916" s="142"/>
      <c r="L916" s="142"/>
      <c r="M916" s="142"/>
      <c r="N916" s="142"/>
      <c r="O916" s="142"/>
      <c r="P916" s="142"/>
      <c r="Q916" s="142"/>
      <c r="R916" s="142"/>
      <c r="S916" s="142"/>
      <c r="T916" s="142"/>
      <c r="U916" s="142"/>
      <c r="V916" s="142"/>
      <c r="W916" s="142"/>
      <c r="X916" s="142"/>
      <c r="Y916" s="142"/>
      <c r="Z916" s="142"/>
    </row>
    <row r="917" spans="1:26" ht="12.75" customHeight="1" x14ac:dyDescent="0.2">
      <c r="A917" s="142"/>
      <c r="B917" s="142"/>
      <c r="C917" s="142"/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2"/>
      <c r="O917" s="142"/>
      <c r="P917" s="142"/>
      <c r="Q917" s="142"/>
      <c r="R917" s="142"/>
      <c r="S917" s="142"/>
      <c r="T917" s="142"/>
      <c r="U917" s="142"/>
      <c r="V917" s="142"/>
      <c r="W917" s="142"/>
      <c r="X917" s="142"/>
      <c r="Y917" s="142"/>
      <c r="Z917" s="142"/>
    </row>
    <row r="918" spans="1:26" ht="12.75" customHeight="1" x14ac:dyDescent="0.2">
      <c r="A918" s="142"/>
      <c r="B918" s="142"/>
      <c r="C918" s="142"/>
      <c r="D918" s="142"/>
      <c r="E918" s="142"/>
      <c r="F918" s="142"/>
      <c r="G918" s="142"/>
      <c r="H918" s="142"/>
      <c r="I918" s="142"/>
      <c r="J918" s="142"/>
      <c r="K918" s="142"/>
      <c r="L918" s="142"/>
      <c r="M918" s="142"/>
      <c r="N918" s="142"/>
      <c r="O918" s="142"/>
      <c r="P918" s="142"/>
      <c r="Q918" s="142"/>
      <c r="R918" s="142"/>
      <c r="S918" s="142"/>
      <c r="T918" s="142"/>
      <c r="U918" s="142"/>
      <c r="V918" s="142"/>
      <c r="W918" s="142"/>
      <c r="X918" s="142"/>
      <c r="Y918" s="142"/>
      <c r="Z918" s="142"/>
    </row>
    <row r="919" spans="1:26" ht="12.75" customHeight="1" x14ac:dyDescent="0.2">
      <c r="A919" s="142"/>
      <c r="B919" s="142"/>
      <c r="C919" s="142"/>
      <c r="D919" s="142"/>
      <c r="E919" s="142"/>
      <c r="F919" s="142"/>
      <c r="G919" s="142"/>
      <c r="H919" s="142"/>
      <c r="I919" s="142"/>
      <c r="J919" s="142"/>
      <c r="K919" s="142"/>
      <c r="L919" s="142"/>
      <c r="M919" s="142"/>
      <c r="N919" s="142"/>
      <c r="O919" s="142"/>
      <c r="P919" s="142"/>
      <c r="Q919" s="142"/>
      <c r="R919" s="142"/>
      <c r="S919" s="142"/>
      <c r="T919" s="142"/>
      <c r="U919" s="142"/>
      <c r="V919" s="142"/>
      <c r="W919" s="142"/>
      <c r="X919" s="142"/>
      <c r="Y919" s="142"/>
      <c r="Z919" s="142"/>
    </row>
    <row r="920" spans="1:26" ht="12.75" customHeight="1" x14ac:dyDescent="0.2">
      <c r="A920" s="142"/>
      <c r="B920" s="142"/>
      <c r="C920" s="142"/>
      <c r="D920" s="142"/>
      <c r="E920" s="142"/>
      <c r="F920" s="142"/>
      <c r="G920" s="142"/>
      <c r="H920" s="142"/>
      <c r="I920" s="142"/>
      <c r="J920" s="142"/>
      <c r="K920" s="142"/>
      <c r="L920" s="142"/>
      <c r="M920" s="142"/>
      <c r="N920" s="142"/>
      <c r="O920" s="142"/>
      <c r="P920" s="142"/>
      <c r="Q920" s="142"/>
      <c r="R920" s="142"/>
      <c r="S920" s="142"/>
      <c r="T920" s="142"/>
      <c r="U920" s="142"/>
      <c r="V920" s="142"/>
      <c r="W920" s="142"/>
      <c r="X920" s="142"/>
      <c r="Y920" s="142"/>
      <c r="Z920" s="142"/>
    </row>
    <row r="921" spans="1:26" ht="12.75" customHeight="1" x14ac:dyDescent="0.2">
      <c r="A921" s="142"/>
      <c r="B921" s="142"/>
      <c r="C921" s="142"/>
      <c r="D921" s="142"/>
      <c r="E921" s="142"/>
      <c r="F921" s="142"/>
      <c r="G921" s="142"/>
      <c r="H921" s="142"/>
      <c r="I921" s="142"/>
      <c r="J921" s="142"/>
      <c r="K921" s="142"/>
      <c r="L921" s="142"/>
      <c r="M921" s="142"/>
      <c r="N921" s="142"/>
      <c r="O921" s="142"/>
      <c r="P921" s="142"/>
      <c r="Q921" s="142"/>
      <c r="R921" s="142"/>
      <c r="S921" s="142"/>
      <c r="T921" s="142"/>
      <c r="U921" s="142"/>
      <c r="V921" s="142"/>
      <c r="W921" s="142"/>
      <c r="X921" s="142"/>
      <c r="Y921" s="142"/>
      <c r="Z921" s="142"/>
    </row>
    <row r="922" spans="1:26" ht="12.75" customHeight="1" x14ac:dyDescent="0.2">
      <c r="A922" s="142"/>
      <c r="B922" s="142"/>
      <c r="C922" s="142"/>
      <c r="D922" s="142"/>
      <c r="E922" s="142"/>
      <c r="F922" s="142"/>
      <c r="G922" s="142"/>
      <c r="H922" s="142"/>
      <c r="I922" s="142"/>
      <c r="J922" s="142"/>
      <c r="K922" s="142"/>
      <c r="L922" s="142"/>
      <c r="M922" s="142"/>
      <c r="N922" s="142"/>
      <c r="O922" s="142"/>
      <c r="P922" s="142"/>
      <c r="Q922" s="142"/>
      <c r="R922" s="142"/>
      <c r="S922" s="142"/>
      <c r="T922" s="142"/>
      <c r="U922" s="142"/>
      <c r="V922" s="142"/>
      <c r="W922" s="142"/>
      <c r="X922" s="142"/>
      <c r="Y922" s="142"/>
      <c r="Z922" s="142"/>
    </row>
    <row r="923" spans="1:26" ht="12.75" customHeight="1" x14ac:dyDescent="0.2">
      <c r="A923" s="142"/>
      <c r="B923" s="142"/>
      <c r="C923" s="142"/>
      <c r="D923" s="142"/>
      <c r="E923" s="142"/>
      <c r="F923" s="142"/>
      <c r="G923" s="142"/>
      <c r="H923" s="142"/>
      <c r="I923" s="142"/>
      <c r="J923" s="142"/>
      <c r="K923" s="142"/>
      <c r="L923" s="142"/>
      <c r="M923" s="142"/>
      <c r="N923" s="142"/>
      <c r="O923" s="142"/>
      <c r="P923" s="142"/>
      <c r="Q923" s="142"/>
      <c r="R923" s="142"/>
      <c r="S923" s="142"/>
      <c r="T923" s="142"/>
      <c r="U923" s="142"/>
      <c r="V923" s="142"/>
      <c r="W923" s="142"/>
      <c r="X923" s="142"/>
      <c r="Y923" s="142"/>
      <c r="Z923" s="142"/>
    </row>
    <row r="924" spans="1:26" ht="12.75" customHeight="1" x14ac:dyDescent="0.2">
      <c r="A924" s="142"/>
      <c r="B924" s="142"/>
      <c r="C924" s="142"/>
      <c r="D924" s="142"/>
      <c r="E924" s="142"/>
      <c r="F924" s="142"/>
      <c r="G924" s="142"/>
      <c r="H924" s="142"/>
      <c r="I924" s="142"/>
      <c r="J924" s="142"/>
      <c r="K924" s="142"/>
      <c r="L924" s="142"/>
      <c r="M924" s="142"/>
      <c r="N924" s="142"/>
      <c r="O924" s="142"/>
      <c r="P924" s="142"/>
      <c r="Q924" s="142"/>
      <c r="R924" s="142"/>
      <c r="S924" s="142"/>
      <c r="T924" s="142"/>
      <c r="U924" s="142"/>
      <c r="V924" s="142"/>
      <c r="W924" s="142"/>
      <c r="X924" s="142"/>
      <c r="Y924" s="142"/>
      <c r="Z924" s="142"/>
    </row>
    <row r="925" spans="1:26" ht="12.75" customHeight="1" x14ac:dyDescent="0.2">
      <c r="A925" s="142"/>
      <c r="B925" s="142"/>
      <c r="C925" s="142"/>
      <c r="D925" s="142"/>
      <c r="E925" s="142"/>
      <c r="F925" s="142"/>
      <c r="G925" s="142"/>
      <c r="H925" s="142"/>
      <c r="I925" s="142"/>
      <c r="J925" s="142"/>
      <c r="K925" s="142"/>
      <c r="L925" s="142"/>
      <c r="M925" s="142"/>
      <c r="N925" s="142"/>
      <c r="O925" s="142"/>
      <c r="P925" s="142"/>
      <c r="Q925" s="142"/>
      <c r="R925" s="142"/>
      <c r="S925" s="142"/>
      <c r="T925" s="142"/>
      <c r="U925" s="142"/>
      <c r="V925" s="142"/>
      <c r="W925" s="142"/>
      <c r="X925" s="142"/>
      <c r="Y925" s="142"/>
      <c r="Z925" s="142"/>
    </row>
    <row r="926" spans="1:26" ht="12.75" customHeight="1" x14ac:dyDescent="0.2">
      <c r="A926" s="142"/>
      <c r="B926" s="142"/>
      <c r="C926" s="142"/>
      <c r="D926" s="142"/>
      <c r="E926" s="142"/>
      <c r="F926" s="142"/>
      <c r="G926" s="142"/>
      <c r="H926" s="142"/>
      <c r="I926" s="142"/>
      <c r="J926" s="142"/>
      <c r="K926" s="142"/>
      <c r="L926" s="142"/>
      <c r="M926" s="142"/>
      <c r="N926" s="142"/>
      <c r="O926" s="142"/>
      <c r="P926" s="142"/>
      <c r="Q926" s="142"/>
      <c r="R926" s="142"/>
      <c r="S926" s="142"/>
      <c r="T926" s="142"/>
      <c r="U926" s="142"/>
      <c r="V926" s="142"/>
      <c r="W926" s="142"/>
      <c r="X926" s="142"/>
      <c r="Y926" s="142"/>
      <c r="Z926" s="142"/>
    </row>
    <row r="927" spans="1:26" ht="12.75" customHeight="1" x14ac:dyDescent="0.2">
      <c r="A927" s="142"/>
      <c r="B927" s="142"/>
      <c r="C927" s="142"/>
      <c r="D927" s="142"/>
      <c r="E927" s="142"/>
      <c r="F927" s="142"/>
      <c r="G927" s="142"/>
      <c r="H927" s="142"/>
      <c r="I927" s="142"/>
      <c r="J927" s="142"/>
      <c r="K927" s="142"/>
      <c r="L927" s="142"/>
      <c r="M927" s="142"/>
      <c r="N927" s="142"/>
      <c r="O927" s="142"/>
      <c r="P927" s="142"/>
      <c r="Q927" s="142"/>
      <c r="R927" s="142"/>
      <c r="S927" s="142"/>
      <c r="T927" s="142"/>
      <c r="U927" s="142"/>
      <c r="V927" s="142"/>
      <c r="W927" s="142"/>
      <c r="X927" s="142"/>
      <c r="Y927" s="142"/>
      <c r="Z927" s="142"/>
    </row>
    <row r="928" spans="1:26" ht="12.75" customHeight="1" x14ac:dyDescent="0.2">
      <c r="A928" s="142"/>
      <c r="B928" s="142"/>
      <c r="C928" s="142"/>
      <c r="D928" s="142"/>
      <c r="E928" s="142"/>
      <c r="F928" s="142"/>
      <c r="G928" s="142"/>
      <c r="H928" s="142"/>
      <c r="I928" s="142"/>
      <c r="J928" s="142"/>
      <c r="K928" s="142"/>
      <c r="L928" s="142"/>
      <c r="M928" s="142"/>
      <c r="N928" s="142"/>
      <c r="O928" s="142"/>
      <c r="P928" s="142"/>
      <c r="Q928" s="142"/>
      <c r="R928" s="142"/>
      <c r="S928" s="142"/>
      <c r="T928" s="142"/>
      <c r="U928" s="142"/>
      <c r="V928" s="142"/>
      <c r="W928" s="142"/>
      <c r="X928" s="142"/>
      <c r="Y928" s="142"/>
      <c r="Z928" s="142"/>
    </row>
    <row r="929" spans="1:26" ht="12.75" customHeight="1" x14ac:dyDescent="0.2">
      <c r="A929" s="142"/>
      <c r="B929" s="142"/>
      <c r="C929" s="142"/>
      <c r="D929" s="142"/>
      <c r="E929" s="142"/>
      <c r="F929" s="142"/>
      <c r="G929" s="142"/>
      <c r="H929" s="142"/>
      <c r="I929" s="142"/>
      <c r="J929" s="142"/>
      <c r="K929" s="142"/>
      <c r="L929" s="142"/>
      <c r="M929" s="142"/>
      <c r="N929" s="142"/>
      <c r="O929" s="142"/>
      <c r="P929" s="142"/>
      <c r="Q929" s="142"/>
      <c r="R929" s="142"/>
      <c r="S929" s="142"/>
      <c r="T929" s="142"/>
      <c r="U929" s="142"/>
      <c r="V929" s="142"/>
      <c r="W929" s="142"/>
      <c r="X929" s="142"/>
      <c r="Y929" s="142"/>
      <c r="Z929" s="142"/>
    </row>
    <row r="930" spans="1:26" ht="12.75" customHeight="1" x14ac:dyDescent="0.2">
      <c r="A930" s="142"/>
      <c r="B930" s="142"/>
      <c r="C930" s="142"/>
      <c r="D930" s="142"/>
      <c r="E930" s="142"/>
      <c r="F930" s="142"/>
      <c r="G930" s="142"/>
      <c r="H930" s="142"/>
      <c r="I930" s="142"/>
      <c r="J930" s="142"/>
      <c r="K930" s="142"/>
      <c r="L930" s="142"/>
      <c r="M930" s="142"/>
      <c r="N930" s="142"/>
      <c r="O930" s="142"/>
      <c r="P930" s="142"/>
      <c r="Q930" s="142"/>
      <c r="R930" s="142"/>
      <c r="S930" s="142"/>
      <c r="T930" s="142"/>
      <c r="U930" s="142"/>
      <c r="V930" s="142"/>
      <c r="W930" s="142"/>
      <c r="X930" s="142"/>
      <c r="Y930" s="142"/>
      <c r="Z930" s="142"/>
    </row>
    <row r="931" spans="1:26" ht="12.75" customHeight="1" x14ac:dyDescent="0.2">
      <c r="A931" s="142"/>
      <c r="B931" s="142"/>
      <c r="C931" s="142"/>
      <c r="D931" s="142"/>
      <c r="E931" s="142"/>
      <c r="F931" s="142"/>
      <c r="G931" s="142"/>
      <c r="H931" s="142"/>
      <c r="I931" s="142"/>
      <c r="J931" s="142"/>
      <c r="K931" s="142"/>
      <c r="L931" s="142"/>
      <c r="M931" s="142"/>
      <c r="N931" s="142"/>
      <c r="O931" s="142"/>
      <c r="P931" s="142"/>
      <c r="Q931" s="142"/>
      <c r="R931" s="142"/>
      <c r="S931" s="142"/>
      <c r="T931" s="142"/>
      <c r="U931" s="142"/>
      <c r="V931" s="142"/>
      <c r="W931" s="142"/>
      <c r="X931" s="142"/>
      <c r="Y931" s="142"/>
      <c r="Z931" s="142"/>
    </row>
    <row r="932" spans="1:26" ht="12.75" customHeight="1" x14ac:dyDescent="0.2">
      <c r="A932" s="142"/>
      <c r="B932" s="142"/>
      <c r="C932" s="142"/>
      <c r="D932" s="142"/>
      <c r="E932" s="142"/>
      <c r="F932" s="142"/>
      <c r="G932" s="142"/>
      <c r="H932" s="142"/>
      <c r="I932" s="142"/>
      <c r="J932" s="142"/>
      <c r="K932" s="142"/>
      <c r="L932" s="142"/>
      <c r="M932" s="142"/>
      <c r="N932" s="142"/>
      <c r="O932" s="142"/>
      <c r="P932" s="142"/>
      <c r="Q932" s="142"/>
      <c r="R932" s="142"/>
      <c r="S932" s="142"/>
      <c r="T932" s="142"/>
      <c r="U932" s="142"/>
      <c r="V932" s="142"/>
      <c r="W932" s="142"/>
      <c r="X932" s="142"/>
      <c r="Y932" s="142"/>
      <c r="Z932" s="142"/>
    </row>
    <row r="933" spans="1:26" ht="12.75" customHeight="1" x14ac:dyDescent="0.2">
      <c r="A933" s="142"/>
      <c r="B933" s="142"/>
      <c r="C933" s="142"/>
      <c r="D933" s="142"/>
      <c r="E933" s="142"/>
      <c r="F933" s="142"/>
      <c r="G933" s="142"/>
      <c r="H933" s="142"/>
      <c r="I933" s="142"/>
      <c r="J933" s="142"/>
      <c r="K933" s="142"/>
      <c r="L933" s="142"/>
      <c r="M933" s="142"/>
      <c r="N933" s="142"/>
      <c r="O933" s="142"/>
      <c r="P933" s="142"/>
      <c r="Q933" s="142"/>
      <c r="R933" s="142"/>
      <c r="S933" s="142"/>
      <c r="T933" s="142"/>
      <c r="U933" s="142"/>
      <c r="V933" s="142"/>
      <c r="W933" s="142"/>
      <c r="X933" s="142"/>
      <c r="Y933" s="142"/>
      <c r="Z933" s="142"/>
    </row>
    <row r="934" spans="1:26" ht="12.75" customHeight="1" x14ac:dyDescent="0.2">
      <c r="A934" s="142"/>
      <c r="B934" s="142"/>
      <c r="C934" s="142"/>
      <c r="D934" s="142"/>
      <c r="E934" s="142"/>
      <c r="F934" s="142"/>
      <c r="G934" s="142"/>
      <c r="H934" s="142"/>
      <c r="I934" s="142"/>
      <c r="J934" s="142"/>
      <c r="K934" s="142"/>
      <c r="L934" s="142"/>
      <c r="M934" s="142"/>
      <c r="N934" s="142"/>
      <c r="O934" s="142"/>
      <c r="P934" s="142"/>
      <c r="Q934" s="142"/>
      <c r="R934" s="142"/>
      <c r="S934" s="142"/>
      <c r="T934" s="142"/>
      <c r="U934" s="142"/>
      <c r="V934" s="142"/>
      <c r="W934" s="142"/>
      <c r="X934" s="142"/>
      <c r="Y934" s="142"/>
      <c r="Z934" s="142"/>
    </row>
    <row r="935" spans="1:26" ht="12.75" customHeight="1" x14ac:dyDescent="0.2">
      <c r="A935" s="142"/>
      <c r="B935" s="142"/>
      <c r="C935" s="142"/>
      <c r="D935" s="142"/>
      <c r="E935" s="142"/>
      <c r="F935" s="142"/>
      <c r="G935" s="142"/>
      <c r="H935" s="142"/>
      <c r="I935" s="142"/>
      <c r="J935" s="142"/>
      <c r="K935" s="142"/>
      <c r="L935" s="142"/>
      <c r="M935" s="142"/>
      <c r="N935" s="142"/>
      <c r="O935" s="142"/>
      <c r="P935" s="142"/>
      <c r="Q935" s="142"/>
      <c r="R935" s="142"/>
      <c r="S935" s="142"/>
      <c r="T935" s="142"/>
      <c r="U935" s="142"/>
      <c r="V935" s="142"/>
      <c r="W935" s="142"/>
      <c r="X935" s="142"/>
      <c r="Y935" s="142"/>
      <c r="Z935" s="142"/>
    </row>
    <row r="936" spans="1:26" ht="12.75" customHeight="1" x14ac:dyDescent="0.2">
      <c r="A936" s="142"/>
      <c r="B936" s="142"/>
      <c r="C936" s="142"/>
      <c r="D936" s="142"/>
      <c r="E936" s="142"/>
      <c r="F936" s="142"/>
      <c r="G936" s="142"/>
      <c r="H936" s="142"/>
      <c r="I936" s="142"/>
      <c r="J936" s="142"/>
      <c r="K936" s="142"/>
      <c r="L936" s="142"/>
      <c r="M936" s="142"/>
      <c r="N936" s="142"/>
      <c r="O936" s="142"/>
      <c r="P936" s="142"/>
      <c r="Q936" s="142"/>
      <c r="R936" s="142"/>
      <c r="S936" s="142"/>
      <c r="T936" s="142"/>
      <c r="U936" s="142"/>
      <c r="V936" s="142"/>
      <c r="W936" s="142"/>
      <c r="X936" s="142"/>
      <c r="Y936" s="142"/>
      <c r="Z936" s="142"/>
    </row>
    <row r="937" spans="1:26" ht="12.75" customHeight="1" x14ac:dyDescent="0.2">
      <c r="A937" s="142"/>
      <c r="B937" s="142"/>
      <c r="C937" s="142"/>
      <c r="D937" s="142"/>
      <c r="E937" s="142"/>
      <c r="F937" s="142"/>
      <c r="G937" s="142"/>
      <c r="H937" s="142"/>
      <c r="I937" s="142"/>
      <c r="J937" s="142"/>
      <c r="K937" s="142"/>
      <c r="L937" s="142"/>
      <c r="M937" s="142"/>
      <c r="N937" s="142"/>
      <c r="O937" s="142"/>
      <c r="P937" s="142"/>
      <c r="Q937" s="142"/>
      <c r="R937" s="142"/>
      <c r="S937" s="142"/>
      <c r="T937" s="142"/>
      <c r="U937" s="142"/>
      <c r="V937" s="142"/>
      <c r="W937" s="142"/>
      <c r="X937" s="142"/>
      <c r="Y937" s="142"/>
      <c r="Z937" s="142"/>
    </row>
    <row r="938" spans="1:26" ht="12.75" customHeight="1" x14ac:dyDescent="0.2">
      <c r="A938" s="142"/>
      <c r="B938" s="142"/>
      <c r="C938" s="142"/>
      <c r="D938" s="142"/>
      <c r="E938" s="142"/>
      <c r="F938" s="142"/>
      <c r="G938" s="142"/>
      <c r="H938" s="142"/>
      <c r="I938" s="142"/>
      <c r="J938" s="142"/>
      <c r="K938" s="142"/>
      <c r="L938" s="142"/>
      <c r="M938" s="142"/>
      <c r="N938" s="142"/>
      <c r="O938" s="142"/>
      <c r="P938" s="142"/>
      <c r="Q938" s="142"/>
      <c r="R938" s="142"/>
      <c r="S938" s="142"/>
      <c r="T938" s="142"/>
      <c r="U938" s="142"/>
      <c r="V938" s="142"/>
      <c r="W938" s="142"/>
      <c r="X938" s="142"/>
      <c r="Y938" s="142"/>
      <c r="Z938" s="142"/>
    </row>
    <row r="939" spans="1:26" ht="12.75" customHeight="1" x14ac:dyDescent="0.2">
      <c r="A939" s="142"/>
      <c r="B939" s="142"/>
      <c r="C939" s="142"/>
      <c r="D939" s="142"/>
      <c r="E939" s="142"/>
      <c r="F939" s="142"/>
      <c r="G939" s="142"/>
      <c r="H939" s="142"/>
      <c r="I939" s="142"/>
      <c r="J939" s="142"/>
      <c r="K939" s="142"/>
      <c r="L939" s="142"/>
      <c r="M939" s="142"/>
      <c r="N939" s="142"/>
      <c r="O939" s="142"/>
      <c r="P939" s="142"/>
      <c r="Q939" s="142"/>
      <c r="R939" s="142"/>
      <c r="S939" s="142"/>
      <c r="T939" s="142"/>
      <c r="U939" s="142"/>
      <c r="V939" s="142"/>
      <c r="W939" s="142"/>
      <c r="X939" s="142"/>
      <c r="Y939" s="142"/>
      <c r="Z939" s="142"/>
    </row>
    <row r="940" spans="1:26" ht="12.75" customHeight="1" x14ac:dyDescent="0.2">
      <c r="A940" s="142"/>
      <c r="B940" s="142"/>
      <c r="C940" s="142"/>
      <c r="D940" s="142"/>
      <c r="E940" s="142"/>
      <c r="F940" s="142"/>
      <c r="G940" s="142"/>
      <c r="H940" s="142"/>
      <c r="I940" s="142"/>
      <c r="J940" s="142"/>
      <c r="K940" s="142"/>
      <c r="L940" s="142"/>
      <c r="M940" s="142"/>
      <c r="N940" s="142"/>
      <c r="O940" s="142"/>
      <c r="P940" s="142"/>
      <c r="Q940" s="142"/>
      <c r="R940" s="142"/>
      <c r="S940" s="142"/>
      <c r="T940" s="142"/>
      <c r="U940" s="142"/>
      <c r="V940" s="142"/>
      <c r="W940" s="142"/>
      <c r="X940" s="142"/>
      <c r="Y940" s="142"/>
      <c r="Z940" s="142"/>
    </row>
    <row r="941" spans="1:26" ht="12.75" customHeight="1" x14ac:dyDescent="0.2">
      <c r="A941" s="142"/>
      <c r="B941" s="142"/>
      <c r="C941" s="142"/>
      <c r="D941" s="142"/>
      <c r="E941" s="142"/>
      <c r="F941" s="142"/>
      <c r="G941" s="142"/>
      <c r="H941" s="142"/>
      <c r="I941" s="142"/>
      <c r="J941" s="142"/>
      <c r="K941" s="142"/>
      <c r="L941" s="142"/>
      <c r="M941" s="142"/>
      <c r="N941" s="142"/>
      <c r="O941" s="142"/>
      <c r="P941" s="142"/>
      <c r="Q941" s="142"/>
      <c r="R941" s="142"/>
      <c r="S941" s="142"/>
      <c r="T941" s="142"/>
      <c r="U941" s="142"/>
      <c r="V941" s="142"/>
      <c r="W941" s="142"/>
      <c r="X941" s="142"/>
      <c r="Y941" s="142"/>
      <c r="Z941" s="142"/>
    </row>
    <row r="942" spans="1:26" ht="12.75" customHeight="1" x14ac:dyDescent="0.2">
      <c r="A942" s="142"/>
      <c r="B942" s="142"/>
      <c r="C942" s="142"/>
      <c r="D942" s="142"/>
      <c r="E942" s="142"/>
      <c r="F942" s="142"/>
      <c r="G942" s="142"/>
      <c r="H942" s="142"/>
      <c r="I942" s="142"/>
      <c r="J942" s="142"/>
      <c r="K942" s="142"/>
      <c r="L942" s="142"/>
      <c r="M942" s="142"/>
      <c r="N942" s="142"/>
      <c r="O942" s="142"/>
      <c r="P942" s="142"/>
      <c r="Q942" s="142"/>
      <c r="R942" s="142"/>
      <c r="S942" s="142"/>
      <c r="T942" s="142"/>
      <c r="U942" s="142"/>
      <c r="V942" s="142"/>
      <c r="W942" s="142"/>
      <c r="X942" s="142"/>
      <c r="Y942" s="142"/>
      <c r="Z942" s="142"/>
    </row>
    <row r="943" spans="1:26" ht="12.75" customHeight="1" x14ac:dyDescent="0.2">
      <c r="A943" s="142"/>
      <c r="B943" s="142"/>
      <c r="C943" s="142"/>
      <c r="D943" s="142"/>
      <c r="E943" s="142"/>
      <c r="F943" s="142"/>
      <c r="G943" s="142"/>
      <c r="H943" s="142"/>
      <c r="I943" s="142"/>
      <c r="J943" s="142"/>
      <c r="K943" s="142"/>
      <c r="L943" s="142"/>
      <c r="M943" s="142"/>
      <c r="N943" s="142"/>
      <c r="O943" s="142"/>
      <c r="P943" s="142"/>
      <c r="Q943" s="142"/>
      <c r="R943" s="142"/>
      <c r="S943" s="142"/>
      <c r="T943" s="142"/>
      <c r="U943" s="142"/>
      <c r="V943" s="142"/>
      <c r="W943" s="142"/>
      <c r="X943" s="142"/>
      <c r="Y943" s="142"/>
      <c r="Z943" s="142"/>
    </row>
    <row r="944" spans="1:26" ht="12.75" customHeight="1" x14ac:dyDescent="0.2">
      <c r="A944" s="142"/>
      <c r="B944" s="142"/>
      <c r="C944" s="142"/>
      <c r="D944" s="142"/>
      <c r="E944" s="142"/>
      <c r="F944" s="142"/>
      <c r="G944" s="142"/>
      <c r="H944" s="142"/>
      <c r="I944" s="142"/>
      <c r="J944" s="142"/>
      <c r="K944" s="142"/>
      <c r="L944" s="142"/>
      <c r="M944" s="142"/>
      <c r="N944" s="142"/>
      <c r="O944" s="142"/>
      <c r="P944" s="142"/>
      <c r="Q944" s="142"/>
      <c r="R944" s="142"/>
      <c r="S944" s="142"/>
      <c r="T944" s="142"/>
      <c r="U944" s="142"/>
      <c r="V944" s="142"/>
      <c r="W944" s="142"/>
      <c r="X944" s="142"/>
      <c r="Y944" s="142"/>
      <c r="Z944" s="142"/>
    </row>
    <row r="945" spans="1:26" ht="12.75" customHeight="1" x14ac:dyDescent="0.2">
      <c r="A945" s="142"/>
      <c r="B945" s="142"/>
      <c r="C945" s="142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2"/>
      <c r="O945" s="142"/>
      <c r="P945" s="142"/>
      <c r="Q945" s="142"/>
      <c r="R945" s="142"/>
      <c r="S945" s="142"/>
      <c r="T945" s="142"/>
      <c r="U945" s="142"/>
      <c r="V945" s="142"/>
      <c r="W945" s="142"/>
      <c r="X945" s="142"/>
      <c r="Y945" s="142"/>
      <c r="Z945" s="142"/>
    </row>
    <row r="946" spans="1:26" ht="12.75" customHeight="1" x14ac:dyDescent="0.2">
      <c r="A946" s="142"/>
      <c r="B946" s="142"/>
      <c r="C946" s="142"/>
      <c r="D946" s="142"/>
      <c r="E946" s="142"/>
      <c r="F946" s="142"/>
      <c r="G946" s="142"/>
      <c r="H946" s="142"/>
      <c r="I946" s="142"/>
      <c r="J946" s="142"/>
      <c r="K946" s="142"/>
      <c r="L946" s="142"/>
      <c r="M946" s="142"/>
      <c r="N946" s="142"/>
      <c r="O946" s="142"/>
      <c r="P946" s="142"/>
      <c r="Q946" s="142"/>
      <c r="R946" s="142"/>
      <c r="S946" s="142"/>
      <c r="T946" s="142"/>
      <c r="U946" s="142"/>
      <c r="V946" s="142"/>
      <c r="W946" s="142"/>
      <c r="X946" s="142"/>
      <c r="Y946" s="142"/>
      <c r="Z946" s="142"/>
    </row>
    <row r="947" spans="1:26" ht="12.75" customHeight="1" x14ac:dyDescent="0.2">
      <c r="A947" s="142"/>
      <c r="B947" s="142"/>
      <c r="C947" s="142"/>
      <c r="D947" s="142"/>
      <c r="E947" s="142"/>
      <c r="F947" s="142"/>
      <c r="G947" s="142"/>
      <c r="H947" s="142"/>
      <c r="I947" s="142"/>
      <c r="J947" s="142"/>
      <c r="K947" s="142"/>
      <c r="L947" s="142"/>
      <c r="M947" s="142"/>
      <c r="N947" s="142"/>
      <c r="O947" s="142"/>
      <c r="P947" s="142"/>
      <c r="Q947" s="142"/>
      <c r="R947" s="142"/>
      <c r="S947" s="142"/>
      <c r="T947" s="142"/>
      <c r="U947" s="142"/>
      <c r="V947" s="142"/>
      <c r="W947" s="142"/>
      <c r="X947" s="142"/>
      <c r="Y947" s="142"/>
      <c r="Z947" s="142"/>
    </row>
    <row r="948" spans="1:26" ht="12.75" customHeight="1" x14ac:dyDescent="0.2">
      <c r="A948" s="142"/>
      <c r="B948" s="142"/>
      <c r="C948" s="142"/>
      <c r="D948" s="142"/>
      <c r="E948" s="142"/>
      <c r="F948" s="142"/>
      <c r="G948" s="142"/>
      <c r="H948" s="142"/>
      <c r="I948" s="142"/>
      <c r="J948" s="142"/>
      <c r="K948" s="142"/>
      <c r="L948" s="142"/>
      <c r="M948" s="142"/>
      <c r="N948" s="142"/>
      <c r="O948" s="142"/>
      <c r="P948" s="142"/>
      <c r="Q948" s="142"/>
      <c r="R948" s="142"/>
      <c r="S948" s="142"/>
      <c r="T948" s="142"/>
      <c r="U948" s="142"/>
      <c r="V948" s="142"/>
      <c r="W948" s="142"/>
      <c r="X948" s="142"/>
      <c r="Y948" s="142"/>
      <c r="Z948" s="142"/>
    </row>
    <row r="949" spans="1:26" ht="12.75" customHeight="1" x14ac:dyDescent="0.2">
      <c r="A949" s="142"/>
      <c r="B949" s="142"/>
      <c r="C949" s="142"/>
      <c r="D949" s="142"/>
      <c r="E949" s="142"/>
      <c r="F949" s="142"/>
      <c r="G949" s="142"/>
      <c r="H949" s="142"/>
      <c r="I949" s="142"/>
      <c r="J949" s="142"/>
      <c r="K949" s="142"/>
      <c r="L949" s="142"/>
      <c r="M949" s="142"/>
      <c r="N949" s="142"/>
      <c r="O949" s="142"/>
      <c r="P949" s="142"/>
      <c r="Q949" s="142"/>
      <c r="R949" s="142"/>
      <c r="S949" s="142"/>
      <c r="T949" s="142"/>
      <c r="U949" s="142"/>
      <c r="V949" s="142"/>
      <c r="W949" s="142"/>
      <c r="X949" s="142"/>
      <c r="Y949" s="142"/>
      <c r="Z949" s="142"/>
    </row>
    <row r="950" spans="1:26" ht="12.75" customHeight="1" x14ac:dyDescent="0.2">
      <c r="A950" s="142"/>
      <c r="B950" s="142"/>
      <c r="C950" s="142"/>
      <c r="D950" s="142"/>
      <c r="E950" s="142"/>
      <c r="F950" s="142"/>
      <c r="G950" s="142"/>
      <c r="H950" s="142"/>
      <c r="I950" s="142"/>
      <c r="J950" s="142"/>
      <c r="K950" s="142"/>
      <c r="L950" s="142"/>
      <c r="M950" s="142"/>
      <c r="N950" s="142"/>
      <c r="O950" s="142"/>
      <c r="P950" s="142"/>
      <c r="Q950" s="142"/>
      <c r="R950" s="142"/>
      <c r="S950" s="142"/>
      <c r="T950" s="142"/>
      <c r="U950" s="142"/>
      <c r="V950" s="142"/>
      <c r="W950" s="142"/>
      <c r="X950" s="142"/>
      <c r="Y950" s="142"/>
      <c r="Z950" s="142"/>
    </row>
    <row r="951" spans="1:26" ht="12.75" customHeight="1" x14ac:dyDescent="0.2">
      <c r="A951" s="142"/>
      <c r="B951" s="142"/>
      <c r="C951" s="142"/>
      <c r="D951" s="142"/>
      <c r="E951" s="142"/>
      <c r="F951" s="142"/>
      <c r="G951" s="142"/>
      <c r="H951" s="142"/>
      <c r="I951" s="142"/>
      <c r="J951" s="142"/>
      <c r="K951" s="142"/>
      <c r="L951" s="142"/>
      <c r="M951" s="142"/>
      <c r="N951" s="142"/>
      <c r="O951" s="142"/>
      <c r="P951" s="142"/>
      <c r="Q951" s="142"/>
      <c r="R951" s="142"/>
      <c r="S951" s="142"/>
      <c r="T951" s="142"/>
      <c r="U951" s="142"/>
      <c r="V951" s="142"/>
      <c r="W951" s="142"/>
      <c r="X951" s="142"/>
      <c r="Y951" s="142"/>
      <c r="Z951" s="142"/>
    </row>
    <row r="952" spans="1:26" ht="12.75" customHeight="1" x14ac:dyDescent="0.2">
      <c r="A952" s="142"/>
      <c r="B952" s="142"/>
      <c r="C952" s="142"/>
      <c r="D952" s="142"/>
      <c r="E952" s="142"/>
      <c r="F952" s="142"/>
      <c r="G952" s="142"/>
      <c r="H952" s="142"/>
      <c r="I952" s="142"/>
      <c r="J952" s="142"/>
      <c r="K952" s="142"/>
      <c r="L952" s="142"/>
      <c r="M952" s="142"/>
      <c r="N952" s="142"/>
      <c r="O952" s="142"/>
      <c r="P952" s="142"/>
      <c r="Q952" s="142"/>
      <c r="R952" s="142"/>
      <c r="S952" s="142"/>
      <c r="T952" s="142"/>
      <c r="U952" s="142"/>
      <c r="V952" s="142"/>
      <c r="W952" s="142"/>
      <c r="X952" s="142"/>
      <c r="Y952" s="142"/>
      <c r="Z952" s="142"/>
    </row>
    <row r="953" spans="1:26" ht="12.75" customHeight="1" x14ac:dyDescent="0.2">
      <c r="A953" s="142"/>
      <c r="B953" s="142"/>
      <c r="C953" s="142"/>
      <c r="D953" s="142"/>
      <c r="E953" s="142"/>
      <c r="F953" s="142"/>
      <c r="G953" s="142"/>
      <c r="H953" s="142"/>
      <c r="I953" s="142"/>
      <c r="J953" s="142"/>
      <c r="K953" s="142"/>
      <c r="L953" s="142"/>
      <c r="M953" s="142"/>
      <c r="N953" s="142"/>
      <c r="O953" s="142"/>
      <c r="P953" s="142"/>
      <c r="Q953" s="142"/>
      <c r="R953" s="142"/>
      <c r="S953" s="142"/>
      <c r="T953" s="142"/>
      <c r="U953" s="142"/>
      <c r="V953" s="142"/>
      <c r="W953" s="142"/>
      <c r="X953" s="142"/>
      <c r="Y953" s="142"/>
      <c r="Z953" s="142"/>
    </row>
    <row r="954" spans="1:26" ht="12.75" customHeight="1" x14ac:dyDescent="0.2">
      <c r="A954" s="142"/>
      <c r="B954" s="142"/>
      <c r="C954" s="142"/>
      <c r="D954" s="142"/>
      <c r="E954" s="142"/>
      <c r="F954" s="142"/>
      <c r="G954" s="142"/>
      <c r="H954" s="142"/>
      <c r="I954" s="142"/>
      <c r="J954" s="142"/>
      <c r="K954" s="142"/>
      <c r="L954" s="142"/>
      <c r="M954" s="142"/>
      <c r="N954" s="142"/>
      <c r="O954" s="142"/>
      <c r="P954" s="142"/>
      <c r="Q954" s="142"/>
      <c r="R954" s="142"/>
      <c r="S954" s="142"/>
      <c r="T954" s="142"/>
      <c r="U954" s="142"/>
      <c r="V954" s="142"/>
      <c r="W954" s="142"/>
      <c r="X954" s="142"/>
      <c r="Y954" s="142"/>
      <c r="Z954" s="142"/>
    </row>
    <row r="955" spans="1:26" ht="12.75" customHeight="1" x14ac:dyDescent="0.2">
      <c r="A955" s="142"/>
      <c r="B955" s="142"/>
      <c r="C955" s="142"/>
      <c r="D955" s="142"/>
      <c r="E955" s="142"/>
      <c r="F955" s="142"/>
      <c r="G955" s="142"/>
      <c r="H955" s="142"/>
      <c r="I955" s="142"/>
      <c r="J955" s="142"/>
      <c r="K955" s="142"/>
      <c r="L955" s="142"/>
      <c r="M955" s="142"/>
      <c r="N955" s="142"/>
      <c r="O955" s="142"/>
      <c r="P955" s="142"/>
      <c r="Q955" s="142"/>
      <c r="R955" s="142"/>
      <c r="S955" s="142"/>
      <c r="T955" s="142"/>
      <c r="U955" s="142"/>
      <c r="V955" s="142"/>
      <c r="W955" s="142"/>
      <c r="X955" s="142"/>
      <c r="Y955" s="142"/>
      <c r="Z955" s="142"/>
    </row>
    <row r="956" spans="1:26" ht="12.75" customHeight="1" x14ac:dyDescent="0.2">
      <c r="A956" s="142"/>
      <c r="B956" s="142"/>
      <c r="C956" s="142"/>
      <c r="D956" s="142"/>
      <c r="E956" s="142"/>
      <c r="F956" s="142"/>
      <c r="G956" s="142"/>
      <c r="H956" s="142"/>
      <c r="I956" s="142"/>
      <c r="J956" s="142"/>
      <c r="K956" s="142"/>
      <c r="L956" s="142"/>
      <c r="M956" s="142"/>
      <c r="N956" s="142"/>
      <c r="O956" s="142"/>
      <c r="P956" s="142"/>
      <c r="Q956" s="142"/>
      <c r="R956" s="142"/>
      <c r="S956" s="142"/>
      <c r="T956" s="142"/>
      <c r="U956" s="142"/>
      <c r="V956" s="142"/>
      <c r="W956" s="142"/>
      <c r="X956" s="142"/>
      <c r="Y956" s="142"/>
      <c r="Z956" s="142"/>
    </row>
    <row r="957" spans="1:26" ht="12.75" customHeight="1" x14ac:dyDescent="0.2">
      <c r="A957" s="142"/>
      <c r="B957" s="142"/>
      <c r="C957" s="142"/>
      <c r="D957" s="142"/>
      <c r="E957" s="142"/>
      <c r="F957" s="142"/>
      <c r="G957" s="142"/>
      <c r="H957" s="142"/>
      <c r="I957" s="142"/>
      <c r="J957" s="142"/>
      <c r="K957" s="142"/>
      <c r="L957" s="142"/>
      <c r="M957" s="142"/>
      <c r="N957" s="142"/>
      <c r="O957" s="142"/>
      <c r="P957" s="142"/>
      <c r="Q957" s="142"/>
      <c r="R957" s="142"/>
      <c r="S957" s="142"/>
      <c r="T957" s="142"/>
      <c r="U957" s="142"/>
      <c r="V957" s="142"/>
      <c r="W957" s="142"/>
      <c r="X957" s="142"/>
      <c r="Y957" s="142"/>
      <c r="Z957" s="142"/>
    </row>
    <row r="958" spans="1:26" ht="12.75" customHeight="1" x14ac:dyDescent="0.2">
      <c r="A958" s="142"/>
      <c r="B958" s="142"/>
      <c r="C958" s="142"/>
      <c r="D958" s="142"/>
      <c r="E958" s="142"/>
      <c r="F958" s="142"/>
      <c r="G958" s="142"/>
      <c r="H958" s="142"/>
      <c r="I958" s="142"/>
      <c r="J958" s="142"/>
      <c r="K958" s="142"/>
      <c r="L958" s="142"/>
      <c r="M958" s="142"/>
      <c r="N958" s="142"/>
      <c r="O958" s="142"/>
      <c r="P958" s="142"/>
      <c r="Q958" s="142"/>
      <c r="R958" s="142"/>
      <c r="S958" s="142"/>
      <c r="T958" s="142"/>
      <c r="U958" s="142"/>
      <c r="V958" s="142"/>
      <c r="W958" s="142"/>
      <c r="X958" s="142"/>
      <c r="Y958" s="142"/>
      <c r="Z958" s="142"/>
    </row>
    <row r="959" spans="1:26" ht="12.75" customHeight="1" x14ac:dyDescent="0.2">
      <c r="A959" s="142"/>
      <c r="B959" s="142"/>
      <c r="C959" s="142"/>
      <c r="D959" s="142"/>
      <c r="E959" s="142"/>
      <c r="F959" s="142"/>
      <c r="G959" s="142"/>
      <c r="H959" s="142"/>
      <c r="I959" s="142"/>
      <c r="J959" s="142"/>
      <c r="K959" s="142"/>
      <c r="L959" s="142"/>
      <c r="M959" s="142"/>
      <c r="N959" s="142"/>
      <c r="O959" s="142"/>
      <c r="P959" s="142"/>
      <c r="Q959" s="142"/>
      <c r="R959" s="142"/>
      <c r="S959" s="142"/>
      <c r="T959" s="142"/>
      <c r="U959" s="142"/>
      <c r="V959" s="142"/>
      <c r="W959" s="142"/>
      <c r="X959" s="142"/>
      <c r="Y959" s="142"/>
      <c r="Z959" s="142"/>
    </row>
    <row r="960" spans="1:26" ht="12.75" customHeight="1" x14ac:dyDescent="0.2">
      <c r="A960" s="142"/>
      <c r="B960" s="142"/>
      <c r="C960" s="142"/>
      <c r="D960" s="142"/>
      <c r="E960" s="142"/>
      <c r="F960" s="142"/>
      <c r="G960" s="142"/>
      <c r="H960" s="142"/>
      <c r="I960" s="142"/>
      <c r="J960" s="142"/>
      <c r="K960" s="142"/>
      <c r="L960" s="142"/>
      <c r="M960" s="142"/>
      <c r="N960" s="142"/>
      <c r="O960" s="142"/>
      <c r="P960" s="142"/>
      <c r="Q960" s="142"/>
      <c r="R960" s="142"/>
      <c r="S960" s="142"/>
      <c r="T960" s="142"/>
      <c r="U960" s="142"/>
      <c r="V960" s="142"/>
      <c r="W960" s="142"/>
      <c r="X960" s="142"/>
      <c r="Y960" s="142"/>
      <c r="Z960" s="142"/>
    </row>
    <row r="961" spans="1:26" ht="12.75" customHeight="1" x14ac:dyDescent="0.2">
      <c r="A961" s="142"/>
      <c r="B961" s="142"/>
      <c r="C961" s="142"/>
      <c r="D961" s="142"/>
      <c r="E961" s="142"/>
      <c r="F961" s="142"/>
      <c r="G961" s="142"/>
      <c r="H961" s="142"/>
      <c r="I961" s="142"/>
      <c r="J961" s="142"/>
      <c r="K961" s="142"/>
      <c r="L961" s="142"/>
      <c r="M961" s="142"/>
      <c r="N961" s="142"/>
      <c r="O961" s="142"/>
      <c r="P961" s="142"/>
      <c r="Q961" s="142"/>
      <c r="R961" s="142"/>
      <c r="S961" s="142"/>
      <c r="T961" s="142"/>
      <c r="U961" s="142"/>
      <c r="V961" s="142"/>
      <c r="W961" s="142"/>
      <c r="X961" s="142"/>
      <c r="Y961" s="142"/>
      <c r="Z961" s="142"/>
    </row>
    <row r="962" spans="1:26" ht="12.75" customHeight="1" x14ac:dyDescent="0.2">
      <c r="A962" s="142"/>
      <c r="B962" s="142"/>
      <c r="C962" s="142"/>
      <c r="D962" s="142"/>
      <c r="E962" s="142"/>
      <c r="F962" s="142"/>
      <c r="G962" s="142"/>
      <c r="H962" s="142"/>
      <c r="I962" s="142"/>
      <c r="J962" s="142"/>
      <c r="K962" s="142"/>
      <c r="L962" s="142"/>
      <c r="M962" s="142"/>
      <c r="N962" s="142"/>
      <c r="O962" s="142"/>
      <c r="P962" s="142"/>
      <c r="Q962" s="142"/>
      <c r="R962" s="142"/>
      <c r="S962" s="142"/>
      <c r="T962" s="142"/>
      <c r="U962" s="142"/>
      <c r="V962" s="142"/>
      <c r="W962" s="142"/>
      <c r="X962" s="142"/>
      <c r="Y962" s="142"/>
      <c r="Z962" s="142"/>
    </row>
    <row r="963" spans="1:26" ht="12.75" customHeight="1" x14ac:dyDescent="0.2">
      <c r="A963" s="142"/>
      <c r="B963" s="142"/>
      <c r="C963" s="142"/>
      <c r="D963" s="142"/>
      <c r="E963" s="142"/>
      <c r="F963" s="142"/>
      <c r="G963" s="142"/>
      <c r="H963" s="142"/>
      <c r="I963" s="142"/>
      <c r="J963" s="142"/>
      <c r="K963" s="142"/>
      <c r="L963" s="142"/>
      <c r="M963" s="142"/>
      <c r="N963" s="142"/>
      <c r="O963" s="142"/>
      <c r="P963" s="142"/>
      <c r="Q963" s="142"/>
      <c r="R963" s="142"/>
      <c r="S963" s="142"/>
      <c r="T963" s="142"/>
      <c r="U963" s="142"/>
      <c r="V963" s="142"/>
      <c r="W963" s="142"/>
      <c r="X963" s="142"/>
      <c r="Y963" s="142"/>
      <c r="Z963" s="142"/>
    </row>
    <row r="964" spans="1:26" ht="12.75" customHeight="1" x14ac:dyDescent="0.2">
      <c r="A964" s="142"/>
      <c r="B964" s="142"/>
      <c r="C964" s="142"/>
      <c r="D964" s="142"/>
      <c r="E964" s="142"/>
      <c r="F964" s="142"/>
      <c r="G964" s="142"/>
      <c r="H964" s="142"/>
      <c r="I964" s="142"/>
      <c r="J964" s="142"/>
      <c r="K964" s="142"/>
      <c r="L964" s="142"/>
      <c r="M964" s="142"/>
      <c r="N964" s="142"/>
      <c r="O964" s="142"/>
      <c r="P964" s="142"/>
      <c r="Q964" s="142"/>
      <c r="R964" s="142"/>
      <c r="S964" s="142"/>
      <c r="T964" s="142"/>
      <c r="U964" s="142"/>
      <c r="V964" s="142"/>
      <c r="W964" s="142"/>
      <c r="X964" s="142"/>
      <c r="Y964" s="142"/>
      <c r="Z964" s="142"/>
    </row>
    <row r="965" spans="1:26" ht="12.75" customHeight="1" x14ac:dyDescent="0.2">
      <c r="A965" s="142"/>
      <c r="B965" s="142"/>
      <c r="C965" s="142"/>
      <c r="D965" s="142"/>
      <c r="E965" s="142"/>
      <c r="F965" s="142"/>
      <c r="G965" s="142"/>
      <c r="H965" s="142"/>
      <c r="I965" s="142"/>
      <c r="J965" s="142"/>
      <c r="K965" s="142"/>
      <c r="L965" s="142"/>
      <c r="M965" s="142"/>
      <c r="N965" s="142"/>
      <c r="O965" s="142"/>
      <c r="P965" s="142"/>
      <c r="Q965" s="142"/>
      <c r="R965" s="142"/>
      <c r="S965" s="142"/>
      <c r="T965" s="142"/>
      <c r="U965" s="142"/>
      <c r="V965" s="142"/>
      <c r="W965" s="142"/>
      <c r="X965" s="142"/>
      <c r="Y965" s="142"/>
      <c r="Z965" s="142"/>
    </row>
    <row r="966" spans="1:26" ht="12.75" customHeight="1" x14ac:dyDescent="0.2">
      <c r="A966" s="142"/>
      <c r="B966" s="142"/>
      <c r="C966" s="142"/>
      <c r="D966" s="142"/>
      <c r="E966" s="142"/>
      <c r="F966" s="142"/>
      <c r="G966" s="142"/>
      <c r="H966" s="142"/>
      <c r="I966" s="142"/>
      <c r="J966" s="142"/>
      <c r="K966" s="142"/>
      <c r="L966" s="142"/>
      <c r="M966" s="142"/>
      <c r="N966" s="142"/>
      <c r="O966" s="142"/>
      <c r="P966" s="142"/>
      <c r="Q966" s="142"/>
      <c r="R966" s="142"/>
      <c r="S966" s="142"/>
      <c r="T966" s="142"/>
      <c r="U966" s="142"/>
      <c r="V966" s="142"/>
      <c r="W966" s="142"/>
      <c r="X966" s="142"/>
      <c r="Y966" s="142"/>
      <c r="Z966" s="142"/>
    </row>
    <row r="967" spans="1:26" ht="12.75" customHeight="1" x14ac:dyDescent="0.2">
      <c r="A967" s="142"/>
      <c r="B967" s="142"/>
      <c r="C967" s="142"/>
      <c r="D967" s="142"/>
      <c r="E967" s="142"/>
      <c r="F967" s="142"/>
      <c r="G967" s="142"/>
      <c r="H967" s="142"/>
      <c r="I967" s="142"/>
      <c r="J967" s="142"/>
      <c r="K967" s="142"/>
      <c r="L967" s="142"/>
      <c r="M967" s="142"/>
      <c r="N967" s="142"/>
      <c r="O967" s="142"/>
      <c r="P967" s="142"/>
      <c r="Q967" s="142"/>
      <c r="R967" s="142"/>
      <c r="S967" s="142"/>
      <c r="T967" s="142"/>
      <c r="U967" s="142"/>
      <c r="V967" s="142"/>
      <c r="W967" s="142"/>
      <c r="X967" s="142"/>
      <c r="Y967" s="142"/>
      <c r="Z967" s="142"/>
    </row>
    <row r="968" spans="1:26" ht="12.75" customHeight="1" x14ac:dyDescent="0.2">
      <c r="A968" s="142"/>
      <c r="B968" s="142"/>
      <c r="C968" s="142"/>
      <c r="D968" s="142"/>
      <c r="E968" s="142"/>
      <c r="F968" s="142"/>
      <c r="G968" s="142"/>
      <c r="H968" s="142"/>
      <c r="I968" s="142"/>
      <c r="J968" s="142"/>
      <c r="K968" s="142"/>
      <c r="L968" s="142"/>
      <c r="M968" s="142"/>
      <c r="N968" s="142"/>
      <c r="O968" s="142"/>
      <c r="P968" s="142"/>
      <c r="Q968" s="142"/>
      <c r="R968" s="142"/>
      <c r="S968" s="142"/>
      <c r="T968" s="142"/>
      <c r="U968" s="142"/>
      <c r="V968" s="142"/>
      <c r="W968" s="142"/>
      <c r="X968" s="142"/>
      <c r="Y968" s="142"/>
      <c r="Z968" s="142"/>
    </row>
    <row r="969" spans="1:26" ht="12.75" customHeight="1" x14ac:dyDescent="0.2">
      <c r="A969" s="142"/>
      <c r="B969" s="142"/>
      <c r="C969" s="142"/>
      <c r="D969" s="142"/>
      <c r="E969" s="142"/>
      <c r="F969" s="142"/>
      <c r="G969" s="142"/>
      <c r="H969" s="142"/>
      <c r="I969" s="142"/>
      <c r="J969" s="142"/>
      <c r="K969" s="142"/>
      <c r="L969" s="142"/>
      <c r="M969" s="142"/>
      <c r="N969" s="142"/>
      <c r="O969" s="142"/>
      <c r="P969" s="142"/>
      <c r="Q969" s="142"/>
      <c r="R969" s="142"/>
      <c r="S969" s="142"/>
      <c r="T969" s="142"/>
      <c r="U969" s="142"/>
      <c r="V969" s="142"/>
      <c r="W969" s="142"/>
      <c r="X969" s="142"/>
      <c r="Y969" s="142"/>
      <c r="Z969" s="142"/>
    </row>
    <row r="970" spans="1:26" ht="12.75" customHeight="1" x14ac:dyDescent="0.2">
      <c r="A970" s="142"/>
      <c r="B970" s="142"/>
      <c r="C970" s="142"/>
      <c r="D970" s="142"/>
      <c r="E970" s="142"/>
      <c r="F970" s="142"/>
      <c r="G970" s="142"/>
      <c r="H970" s="142"/>
      <c r="I970" s="142"/>
      <c r="J970" s="142"/>
      <c r="K970" s="142"/>
      <c r="L970" s="142"/>
      <c r="M970" s="142"/>
      <c r="N970" s="142"/>
      <c r="O970" s="142"/>
      <c r="P970" s="142"/>
      <c r="Q970" s="142"/>
      <c r="R970" s="142"/>
      <c r="S970" s="142"/>
      <c r="T970" s="142"/>
      <c r="U970" s="142"/>
      <c r="V970" s="142"/>
      <c r="W970" s="142"/>
      <c r="X970" s="142"/>
      <c r="Y970" s="142"/>
      <c r="Z970" s="142"/>
    </row>
    <row r="971" spans="1:26" ht="12.75" customHeight="1" x14ac:dyDescent="0.2">
      <c r="A971" s="142"/>
      <c r="B971" s="142"/>
      <c r="C971" s="142"/>
      <c r="D971" s="142"/>
      <c r="E971" s="142"/>
      <c r="F971" s="142"/>
      <c r="G971" s="142"/>
      <c r="H971" s="142"/>
      <c r="I971" s="142"/>
      <c r="J971" s="142"/>
      <c r="K971" s="142"/>
      <c r="L971" s="142"/>
      <c r="M971" s="142"/>
      <c r="N971" s="142"/>
      <c r="O971" s="142"/>
      <c r="P971" s="142"/>
      <c r="Q971" s="142"/>
      <c r="R971" s="142"/>
      <c r="S971" s="142"/>
      <c r="T971" s="142"/>
      <c r="U971" s="142"/>
      <c r="V971" s="142"/>
      <c r="W971" s="142"/>
      <c r="X971" s="142"/>
      <c r="Y971" s="142"/>
      <c r="Z971" s="142"/>
    </row>
    <row r="972" spans="1:26" ht="12.75" customHeight="1" x14ac:dyDescent="0.2">
      <c r="A972" s="142"/>
      <c r="B972" s="142"/>
      <c r="C972" s="142"/>
      <c r="D972" s="142"/>
      <c r="E972" s="142"/>
      <c r="F972" s="142"/>
      <c r="G972" s="142"/>
      <c r="H972" s="142"/>
      <c r="I972" s="142"/>
      <c r="J972" s="142"/>
      <c r="K972" s="142"/>
      <c r="L972" s="142"/>
      <c r="M972" s="142"/>
      <c r="N972" s="142"/>
      <c r="O972" s="142"/>
      <c r="P972" s="142"/>
      <c r="Q972" s="142"/>
      <c r="R972" s="142"/>
      <c r="S972" s="142"/>
      <c r="T972" s="142"/>
      <c r="U972" s="142"/>
      <c r="V972" s="142"/>
      <c r="W972" s="142"/>
      <c r="X972" s="142"/>
      <c r="Y972" s="142"/>
      <c r="Z972" s="142"/>
    </row>
    <row r="973" spans="1:26" ht="12.75" customHeight="1" x14ac:dyDescent="0.2">
      <c r="A973" s="142"/>
      <c r="B973" s="142"/>
      <c r="C973" s="142"/>
      <c r="D973" s="142"/>
      <c r="E973" s="142"/>
      <c r="F973" s="142"/>
      <c r="G973" s="142"/>
      <c r="H973" s="142"/>
      <c r="I973" s="142"/>
      <c r="J973" s="142"/>
      <c r="K973" s="142"/>
      <c r="L973" s="142"/>
      <c r="M973" s="142"/>
      <c r="N973" s="142"/>
      <c r="O973" s="142"/>
      <c r="P973" s="142"/>
      <c r="Q973" s="142"/>
      <c r="R973" s="142"/>
      <c r="S973" s="142"/>
      <c r="T973" s="142"/>
      <c r="U973" s="142"/>
      <c r="V973" s="142"/>
      <c r="W973" s="142"/>
      <c r="X973" s="142"/>
      <c r="Y973" s="142"/>
      <c r="Z973" s="142"/>
    </row>
    <row r="974" spans="1:26" ht="12.75" customHeight="1" x14ac:dyDescent="0.2">
      <c r="A974" s="142"/>
      <c r="B974" s="142"/>
      <c r="C974" s="142"/>
      <c r="D974" s="142"/>
      <c r="E974" s="142"/>
      <c r="F974" s="142"/>
      <c r="G974" s="142"/>
      <c r="H974" s="142"/>
      <c r="I974" s="142"/>
      <c r="J974" s="142"/>
      <c r="K974" s="142"/>
      <c r="L974" s="142"/>
      <c r="M974" s="142"/>
      <c r="N974" s="142"/>
      <c r="O974" s="142"/>
      <c r="P974" s="142"/>
      <c r="Q974" s="142"/>
      <c r="R974" s="142"/>
      <c r="S974" s="142"/>
      <c r="T974" s="142"/>
      <c r="U974" s="142"/>
      <c r="V974" s="142"/>
      <c r="W974" s="142"/>
      <c r="X974" s="142"/>
      <c r="Y974" s="142"/>
      <c r="Z974" s="142"/>
    </row>
    <row r="975" spans="1:26" ht="12.75" customHeight="1" x14ac:dyDescent="0.2">
      <c r="A975" s="142"/>
      <c r="B975" s="142"/>
      <c r="C975" s="142"/>
      <c r="D975" s="142"/>
      <c r="E975" s="142"/>
      <c r="F975" s="142"/>
      <c r="G975" s="142"/>
      <c r="H975" s="142"/>
      <c r="I975" s="142"/>
      <c r="J975" s="142"/>
      <c r="K975" s="142"/>
      <c r="L975" s="142"/>
      <c r="M975" s="142"/>
      <c r="N975" s="142"/>
      <c r="O975" s="142"/>
      <c r="P975" s="142"/>
      <c r="Q975" s="142"/>
      <c r="R975" s="142"/>
      <c r="S975" s="142"/>
      <c r="T975" s="142"/>
      <c r="U975" s="142"/>
      <c r="V975" s="142"/>
      <c r="W975" s="142"/>
      <c r="X975" s="142"/>
      <c r="Y975" s="142"/>
      <c r="Z975" s="142"/>
    </row>
    <row r="976" spans="1:26" ht="12.75" customHeight="1" x14ac:dyDescent="0.2">
      <c r="A976" s="142"/>
      <c r="B976" s="142"/>
      <c r="C976" s="142"/>
      <c r="D976" s="142"/>
      <c r="E976" s="142"/>
      <c r="F976" s="142"/>
      <c r="G976" s="142"/>
      <c r="H976" s="142"/>
      <c r="I976" s="142"/>
      <c r="J976" s="142"/>
      <c r="K976" s="142"/>
      <c r="L976" s="142"/>
      <c r="M976" s="142"/>
      <c r="N976" s="142"/>
      <c r="O976" s="142"/>
      <c r="P976" s="142"/>
      <c r="Q976" s="142"/>
      <c r="R976" s="142"/>
      <c r="S976" s="142"/>
      <c r="T976" s="142"/>
      <c r="U976" s="142"/>
      <c r="V976" s="142"/>
      <c r="W976" s="142"/>
      <c r="X976" s="142"/>
      <c r="Y976" s="142"/>
      <c r="Z976" s="142"/>
    </row>
    <row r="977" spans="1:26" ht="12.75" customHeight="1" x14ac:dyDescent="0.2">
      <c r="A977" s="142"/>
      <c r="B977" s="142"/>
      <c r="C977" s="142"/>
      <c r="D977" s="142"/>
      <c r="E977" s="142"/>
      <c r="F977" s="142"/>
      <c r="G977" s="142"/>
      <c r="H977" s="142"/>
      <c r="I977" s="142"/>
      <c r="J977" s="142"/>
      <c r="K977" s="142"/>
      <c r="L977" s="142"/>
      <c r="M977" s="142"/>
      <c r="N977" s="142"/>
      <c r="O977" s="142"/>
      <c r="P977" s="142"/>
      <c r="Q977" s="142"/>
      <c r="R977" s="142"/>
      <c r="S977" s="142"/>
      <c r="T977" s="142"/>
      <c r="U977" s="142"/>
      <c r="V977" s="142"/>
      <c r="W977" s="142"/>
      <c r="X977" s="142"/>
      <c r="Y977" s="142"/>
      <c r="Z977" s="142"/>
    </row>
    <row r="978" spans="1:26" ht="12.75" customHeight="1" x14ac:dyDescent="0.2">
      <c r="A978" s="142"/>
      <c r="B978" s="142"/>
      <c r="C978" s="142"/>
      <c r="D978" s="142"/>
      <c r="E978" s="142"/>
      <c r="F978" s="142"/>
      <c r="G978" s="142"/>
      <c r="H978" s="142"/>
      <c r="I978" s="142"/>
      <c r="J978" s="142"/>
      <c r="K978" s="142"/>
      <c r="L978" s="142"/>
      <c r="M978" s="142"/>
      <c r="N978" s="142"/>
      <c r="O978" s="142"/>
      <c r="P978" s="142"/>
      <c r="Q978" s="142"/>
      <c r="R978" s="142"/>
      <c r="S978" s="142"/>
      <c r="T978" s="142"/>
      <c r="U978" s="142"/>
      <c r="V978" s="142"/>
      <c r="W978" s="142"/>
      <c r="X978" s="142"/>
      <c r="Y978" s="142"/>
      <c r="Z978" s="142"/>
    </row>
    <row r="979" spans="1:26" ht="12.75" customHeight="1" x14ac:dyDescent="0.2">
      <c r="A979" s="142"/>
      <c r="B979" s="142"/>
      <c r="C979" s="142"/>
      <c r="D979" s="142"/>
      <c r="E979" s="142"/>
      <c r="F979" s="142"/>
      <c r="G979" s="142"/>
      <c r="H979" s="142"/>
      <c r="I979" s="142"/>
      <c r="J979" s="142"/>
      <c r="K979" s="142"/>
      <c r="L979" s="142"/>
      <c r="M979" s="142"/>
      <c r="N979" s="142"/>
      <c r="O979" s="142"/>
      <c r="P979" s="142"/>
      <c r="Q979" s="142"/>
      <c r="R979" s="142"/>
      <c r="S979" s="142"/>
      <c r="T979" s="142"/>
      <c r="U979" s="142"/>
      <c r="V979" s="142"/>
      <c r="W979" s="142"/>
      <c r="X979" s="142"/>
      <c r="Y979" s="142"/>
      <c r="Z979" s="142"/>
    </row>
    <row r="980" spans="1:26" ht="12.75" customHeight="1" x14ac:dyDescent="0.2">
      <c r="A980" s="142"/>
      <c r="B980" s="142"/>
      <c r="C980" s="142"/>
      <c r="D980" s="142"/>
      <c r="E980" s="142"/>
      <c r="F980" s="142"/>
      <c r="G980" s="142"/>
      <c r="H980" s="142"/>
      <c r="I980" s="142"/>
      <c r="J980" s="142"/>
      <c r="K980" s="142"/>
      <c r="L980" s="142"/>
      <c r="M980" s="142"/>
      <c r="N980" s="142"/>
      <c r="O980" s="142"/>
      <c r="P980" s="142"/>
      <c r="Q980" s="142"/>
      <c r="R980" s="142"/>
      <c r="S980" s="142"/>
      <c r="T980" s="142"/>
      <c r="U980" s="142"/>
      <c r="V980" s="142"/>
      <c r="W980" s="142"/>
      <c r="X980" s="142"/>
      <c r="Y980" s="142"/>
      <c r="Z980" s="142"/>
    </row>
    <row r="981" spans="1:26" ht="12.75" customHeight="1" x14ac:dyDescent="0.2">
      <c r="A981" s="142"/>
      <c r="B981" s="142"/>
      <c r="C981" s="142"/>
      <c r="D981" s="142"/>
      <c r="E981" s="142"/>
      <c r="F981" s="142"/>
      <c r="G981" s="142"/>
      <c r="H981" s="142"/>
      <c r="I981" s="142"/>
      <c r="J981" s="142"/>
      <c r="K981" s="142"/>
      <c r="L981" s="142"/>
      <c r="M981" s="142"/>
      <c r="N981" s="142"/>
      <c r="O981" s="142"/>
      <c r="P981" s="142"/>
      <c r="Q981" s="142"/>
      <c r="R981" s="142"/>
      <c r="S981" s="142"/>
      <c r="T981" s="142"/>
      <c r="U981" s="142"/>
      <c r="V981" s="142"/>
      <c r="W981" s="142"/>
      <c r="X981" s="142"/>
      <c r="Y981" s="142"/>
      <c r="Z981" s="142"/>
    </row>
    <row r="982" spans="1:26" ht="12.75" customHeight="1" x14ac:dyDescent="0.2">
      <c r="A982" s="142"/>
      <c r="B982" s="142"/>
      <c r="C982" s="142"/>
      <c r="D982" s="142"/>
      <c r="E982" s="142"/>
      <c r="F982" s="142"/>
      <c r="G982" s="142"/>
      <c r="H982" s="142"/>
      <c r="I982" s="142"/>
      <c r="J982" s="142"/>
      <c r="K982" s="142"/>
      <c r="L982" s="142"/>
      <c r="M982" s="142"/>
      <c r="N982" s="142"/>
      <c r="O982" s="142"/>
      <c r="P982" s="142"/>
      <c r="Q982" s="142"/>
      <c r="R982" s="142"/>
      <c r="S982" s="142"/>
      <c r="T982" s="142"/>
      <c r="U982" s="142"/>
      <c r="V982" s="142"/>
      <c r="W982" s="142"/>
      <c r="X982" s="142"/>
      <c r="Y982" s="142"/>
      <c r="Z982" s="142"/>
    </row>
    <row r="983" spans="1:26" ht="12.75" customHeight="1" x14ac:dyDescent="0.2">
      <c r="A983" s="142"/>
      <c r="B983" s="142"/>
      <c r="C983" s="142"/>
      <c r="D983" s="142"/>
      <c r="E983" s="142"/>
      <c r="F983" s="142"/>
      <c r="G983" s="142"/>
      <c r="H983" s="142"/>
      <c r="I983" s="142"/>
      <c r="J983" s="142"/>
      <c r="K983" s="142"/>
      <c r="L983" s="142"/>
      <c r="M983" s="142"/>
      <c r="N983" s="142"/>
      <c r="O983" s="142"/>
      <c r="P983" s="142"/>
      <c r="Q983" s="142"/>
      <c r="R983" s="142"/>
      <c r="S983" s="142"/>
      <c r="T983" s="142"/>
      <c r="U983" s="142"/>
      <c r="V983" s="142"/>
      <c r="W983" s="142"/>
      <c r="X983" s="142"/>
      <c r="Y983" s="142"/>
      <c r="Z983" s="142"/>
    </row>
    <row r="984" spans="1:26" ht="12.75" customHeight="1" x14ac:dyDescent="0.2">
      <c r="A984" s="142"/>
      <c r="B984" s="142"/>
      <c r="C984" s="142"/>
      <c r="D984" s="142"/>
      <c r="E984" s="142"/>
      <c r="F984" s="142"/>
      <c r="G984" s="142"/>
      <c r="H984" s="142"/>
      <c r="I984" s="142"/>
      <c r="J984" s="142"/>
      <c r="K984" s="142"/>
      <c r="L984" s="142"/>
      <c r="M984" s="142"/>
      <c r="N984" s="142"/>
      <c r="O984" s="142"/>
      <c r="P984" s="142"/>
      <c r="Q984" s="142"/>
      <c r="R984" s="142"/>
      <c r="S984" s="142"/>
      <c r="T984" s="142"/>
      <c r="U984" s="142"/>
      <c r="V984" s="142"/>
      <c r="W984" s="142"/>
      <c r="X984" s="142"/>
      <c r="Y984" s="142"/>
      <c r="Z984" s="142"/>
    </row>
    <row r="985" spans="1:26" ht="12.75" customHeight="1" x14ac:dyDescent="0.2">
      <c r="A985" s="142"/>
      <c r="B985" s="142"/>
      <c r="C985" s="142"/>
      <c r="D985" s="142"/>
      <c r="E985" s="142"/>
      <c r="F985" s="142"/>
      <c r="G985" s="142"/>
      <c r="H985" s="142"/>
      <c r="I985" s="142"/>
      <c r="J985" s="142"/>
      <c r="K985" s="142"/>
      <c r="L985" s="142"/>
      <c r="M985" s="142"/>
      <c r="N985" s="142"/>
      <c r="O985" s="142"/>
      <c r="P985" s="142"/>
      <c r="Q985" s="142"/>
      <c r="R985" s="142"/>
      <c r="S985" s="142"/>
      <c r="T985" s="142"/>
      <c r="U985" s="142"/>
      <c r="V985" s="142"/>
      <c r="W985" s="142"/>
      <c r="X985" s="142"/>
      <c r="Y985" s="142"/>
      <c r="Z985" s="142"/>
    </row>
    <row r="986" spans="1:26" ht="12.75" customHeight="1" x14ac:dyDescent="0.2">
      <c r="A986" s="142"/>
      <c r="B986" s="142"/>
      <c r="C986" s="142"/>
      <c r="D986" s="142"/>
      <c r="E986" s="142"/>
      <c r="F986" s="142"/>
      <c r="G986" s="142"/>
      <c r="H986" s="142"/>
      <c r="I986" s="142"/>
      <c r="J986" s="142"/>
      <c r="K986" s="142"/>
      <c r="L986" s="142"/>
      <c r="M986" s="142"/>
      <c r="N986" s="142"/>
      <c r="O986" s="142"/>
      <c r="P986" s="142"/>
      <c r="Q986" s="142"/>
      <c r="R986" s="142"/>
      <c r="S986" s="142"/>
      <c r="T986" s="142"/>
      <c r="U986" s="142"/>
      <c r="V986" s="142"/>
      <c r="W986" s="142"/>
      <c r="X986" s="142"/>
      <c r="Y986" s="142"/>
      <c r="Z986" s="142"/>
    </row>
    <row r="987" spans="1:26" ht="12.75" customHeight="1" x14ac:dyDescent="0.2">
      <c r="A987" s="142"/>
      <c r="B987" s="142"/>
      <c r="C987" s="142"/>
      <c r="D987" s="142"/>
      <c r="E987" s="142"/>
      <c r="F987" s="142"/>
      <c r="G987" s="142"/>
      <c r="H987" s="142"/>
      <c r="I987" s="142"/>
      <c r="J987" s="142"/>
      <c r="K987" s="142"/>
      <c r="L987" s="142"/>
      <c r="M987" s="142"/>
      <c r="N987" s="142"/>
      <c r="O987" s="142"/>
      <c r="P987" s="142"/>
      <c r="Q987" s="142"/>
      <c r="R987" s="142"/>
      <c r="S987" s="142"/>
      <c r="T987" s="142"/>
      <c r="U987" s="142"/>
      <c r="V987" s="142"/>
      <c r="W987" s="142"/>
      <c r="X987" s="142"/>
      <c r="Y987" s="142"/>
      <c r="Z987" s="142"/>
    </row>
    <row r="988" spans="1:26" ht="12.75" customHeight="1" x14ac:dyDescent="0.2">
      <c r="A988" s="142"/>
      <c r="B988" s="142"/>
      <c r="C988" s="142"/>
      <c r="D988" s="142"/>
      <c r="E988" s="142"/>
      <c r="F988" s="142"/>
      <c r="G988" s="142"/>
      <c r="H988" s="142"/>
      <c r="I988" s="142"/>
      <c r="J988" s="142"/>
      <c r="K988" s="142"/>
      <c r="L988" s="142"/>
      <c r="M988" s="142"/>
      <c r="N988" s="142"/>
      <c r="O988" s="142"/>
      <c r="P988" s="142"/>
      <c r="Q988" s="142"/>
      <c r="R988" s="142"/>
      <c r="S988" s="142"/>
      <c r="T988" s="142"/>
      <c r="U988" s="142"/>
      <c r="V988" s="142"/>
      <c r="W988" s="142"/>
      <c r="X988" s="142"/>
      <c r="Y988" s="142"/>
      <c r="Z988" s="142"/>
    </row>
    <row r="989" spans="1:26" ht="12.75" customHeight="1" x14ac:dyDescent="0.2">
      <c r="A989" s="142"/>
      <c r="B989" s="142"/>
      <c r="C989" s="142"/>
      <c r="D989" s="142"/>
      <c r="E989" s="142"/>
      <c r="F989" s="142"/>
      <c r="G989" s="142"/>
      <c r="H989" s="142"/>
      <c r="I989" s="142"/>
      <c r="J989" s="142"/>
      <c r="K989" s="142"/>
      <c r="L989" s="142"/>
      <c r="M989" s="142"/>
      <c r="N989" s="142"/>
      <c r="O989" s="142"/>
      <c r="P989" s="142"/>
      <c r="Q989" s="142"/>
      <c r="R989" s="142"/>
      <c r="S989" s="142"/>
      <c r="T989" s="142"/>
      <c r="U989" s="142"/>
      <c r="V989" s="142"/>
      <c r="W989" s="142"/>
      <c r="X989" s="142"/>
      <c r="Y989" s="142"/>
      <c r="Z989" s="142"/>
    </row>
    <row r="990" spans="1:26" ht="12.75" customHeight="1" x14ac:dyDescent="0.2">
      <c r="A990" s="142"/>
      <c r="B990" s="142"/>
      <c r="C990" s="142"/>
      <c r="D990" s="142"/>
      <c r="E990" s="142"/>
      <c r="F990" s="142"/>
      <c r="G990" s="142"/>
      <c r="H990" s="142"/>
      <c r="I990" s="142"/>
      <c r="J990" s="142"/>
      <c r="K990" s="142"/>
      <c r="L990" s="142"/>
      <c r="M990" s="142"/>
      <c r="N990" s="142"/>
      <c r="O990" s="142"/>
      <c r="P990" s="142"/>
      <c r="Q990" s="142"/>
      <c r="R990" s="142"/>
      <c r="S990" s="142"/>
      <c r="T990" s="142"/>
      <c r="U990" s="142"/>
      <c r="V990" s="142"/>
      <c r="W990" s="142"/>
      <c r="X990" s="142"/>
      <c r="Y990" s="142"/>
      <c r="Z990" s="142"/>
    </row>
    <row r="991" spans="1:26" ht="12.75" customHeight="1" x14ac:dyDescent="0.2">
      <c r="A991" s="142"/>
      <c r="B991" s="142"/>
      <c r="C991" s="142"/>
      <c r="D991" s="142"/>
      <c r="E991" s="142"/>
      <c r="F991" s="142"/>
      <c r="G991" s="142"/>
      <c r="H991" s="142"/>
      <c r="I991" s="142"/>
      <c r="J991" s="142"/>
      <c r="K991" s="142"/>
      <c r="L991" s="142"/>
      <c r="M991" s="142"/>
      <c r="N991" s="142"/>
      <c r="O991" s="142"/>
      <c r="P991" s="142"/>
      <c r="Q991" s="142"/>
      <c r="R991" s="142"/>
      <c r="S991" s="142"/>
      <c r="T991" s="142"/>
      <c r="U991" s="142"/>
      <c r="V991" s="142"/>
      <c r="W991" s="142"/>
      <c r="X991" s="142"/>
      <c r="Y991" s="142"/>
      <c r="Z991" s="142"/>
    </row>
    <row r="992" spans="1:26" ht="12.75" customHeight="1" x14ac:dyDescent="0.2">
      <c r="A992" s="142"/>
      <c r="B992" s="142"/>
      <c r="C992" s="142"/>
      <c r="D992" s="142"/>
      <c r="E992" s="142"/>
      <c r="F992" s="142"/>
      <c r="G992" s="142"/>
      <c r="H992" s="142"/>
      <c r="I992" s="142"/>
      <c r="J992" s="142"/>
      <c r="K992" s="142"/>
      <c r="L992" s="142"/>
      <c r="M992" s="142"/>
      <c r="N992" s="142"/>
      <c r="O992" s="142"/>
      <c r="P992" s="142"/>
      <c r="Q992" s="142"/>
      <c r="R992" s="142"/>
      <c r="S992" s="142"/>
      <c r="T992" s="142"/>
      <c r="U992" s="142"/>
      <c r="V992" s="142"/>
      <c r="W992" s="142"/>
      <c r="X992" s="142"/>
      <c r="Y992" s="142"/>
      <c r="Z992" s="142"/>
    </row>
    <row r="993" spans="1:26" ht="12.75" customHeight="1" x14ac:dyDescent="0.2">
      <c r="A993" s="142"/>
      <c r="B993" s="142"/>
      <c r="C993" s="142"/>
      <c r="D993" s="142"/>
      <c r="E993" s="142"/>
      <c r="F993" s="142"/>
      <c r="G993" s="142"/>
      <c r="H993" s="142"/>
      <c r="I993" s="142"/>
      <c r="J993" s="142"/>
      <c r="K993" s="142"/>
      <c r="L993" s="142"/>
      <c r="M993" s="142"/>
      <c r="N993" s="142"/>
      <c r="O993" s="142"/>
      <c r="P993" s="142"/>
      <c r="Q993" s="142"/>
      <c r="R993" s="142"/>
      <c r="S993" s="142"/>
      <c r="T993" s="142"/>
      <c r="U993" s="142"/>
      <c r="V993" s="142"/>
      <c r="W993" s="142"/>
      <c r="X993" s="142"/>
      <c r="Y993" s="142"/>
      <c r="Z993" s="142"/>
    </row>
    <row r="994" spans="1:26" ht="12.75" customHeight="1" x14ac:dyDescent="0.2">
      <c r="A994" s="142"/>
      <c r="B994" s="142"/>
      <c r="C994" s="142"/>
      <c r="D994" s="142"/>
      <c r="E994" s="142"/>
      <c r="F994" s="142"/>
      <c r="G994" s="142"/>
      <c r="H994" s="142"/>
      <c r="I994" s="142"/>
      <c r="J994" s="142"/>
      <c r="K994" s="142"/>
      <c r="L994" s="142"/>
      <c r="M994" s="142"/>
      <c r="N994" s="142"/>
      <c r="O994" s="142"/>
      <c r="P994" s="142"/>
      <c r="Q994" s="142"/>
      <c r="R994" s="142"/>
      <c r="S994" s="142"/>
      <c r="T994" s="142"/>
      <c r="U994" s="142"/>
      <c r="V994" s="142"/>
      <c r="W994" s="142"/>
      <c r="X994" s="142"/>
      <c r="Y994" s="142"/>
      <c r="Z994" s="142"/>
    </row>
    <row r="995" spans="1:26" ht="12.75" customHeight="1" x14ac:dyDescent="0.2">
      <c r="A995" s="142"/>
      <c r="B995" s="142"/>
      <c r="C995" s="142"/>
      <c r="D995" s="142"/>
      <c r="E995" s="142"/>
      <c r="F995" s="142"/>
      <c r="G995" s="142"/>
      <c r="H995" s="142"/>
      <c r="I995" s="142"/>
      <c r="J995" s="142"/>
      <c r="K995" s="142"/>
      <c r="L995" s="142"/>
      <c r="M995" s="142"/>
      <c r="N995" s="142"/>
      <c r="O995" s="142"/>
      <c r="P995" s="142"/>
      <c r="Q995" s="142"/>
      <c r="R995" s="142"/>
      <c r="S995" s="142"/>
      <c r="T995" s="142"/>
      <c r="U995" s="142"/>
      <c r="V995" s="142"/>
      <c r="W995" s="142"/>
      <c r="X995" s="142"/>
      <c r="Y995" s="142"/>
      <c r="Z995" s="142"/>
    </row>
    <row r="996" spans="1:26" ht="12.75" customHeight="1" x14ac:dyDescent="0.2">
      <c r="A996" s="142"/>
      <c r="B996" s="142"/>
      <c r="C996" s="142"/>
      <c r="D996" s="142"/>
      <c r="E996" s="142"/>
      <c r="F996" s="142"/>
      <c r="G996" s="142"/>
      <c r="H996" s="142"/>
      <c r="I996" s="142"/>
      <c r="J996" s="142"/>
      <c r="K996" s="142"/>
      <c r="L996" s="142"/>
      <c r="M996" s="142"/>
      <c r="N996" s="142"/>
      <c r="O996" s="142"/>
      <c r="P996" s="142"/>
      <c r="Q996" s="142"/>
      <c r="R996" s="142"/>
      <c r="S996" s="142"/>
      <c r="T996" s="142"/>
      <c r="U996" s="142"/>
      <c r="V996" s="142"/>
      <c r="W996" s="142"/>
      <c r="X996" s="142"/>
      <c r="Y996" s="142"/>
      <c r="Z996" s="142"/>
    </row>
    <row r="997" spans="1:26" ht="12.75" customHeight="1" x14ac:dyDescent="0.2">
      <c r="A997" s="142"/>
      <c r="B997" s="142"/>
      <c r="C997" s="142"/>
      <c r="D997" s="142"/>
      <c r="E997" s="142"/>
      <c r="F997" s="142"/>
      <c r="G997" s="142"/>
      <c r="H997" s="142"/>
      <c r="I997" s="142"/>
      <c r="J997" s="142"/>
      <c r="K997" s="142"/>
      <c r="L997" s="142"/>
      <c r="M997" s="142"/>
      <c r="N997" s="142"/>
      <c r="O997" s="142"/>
      <c r="P997" s="142"/>
      <c r="Q997" s="142"/>
      <c r="R997" s="142"/>
      <c r="S997" s="142"/>
      <c r="T997" s="142"/>
      <c r="U997" s="142"/>
      <c r="V997" s="142"/>
      <c r="W997" s="142"/>
      <c r="X997" s="142"/>
      <c r="Y997" s="142"/>
      <c r="Z997" s="142"/>
    </row>
    <row r="998" spans="1:26" ht="12.75" customHeight="1" x14ac:dyDescent="0.2">
      <c r="A998" s="142"/>
      <c r="B998" s="142"/>
      <c r="C998" s="142"/>
      <c r="D998" s="142"/>
      <c r="E998" s="142"/>
      <c r="F998" s="142"/>
      <c r="G998" s="142"/>
      <c r="H998" s="142"/>
      <c r="I998" s="142"/>
      <c r="J998" s="142"/>
      <c r="K998" s="142"/>
      <c r="L998" s="142"/>
      <c r="M998" s="142"/>
      <c r="N998" s="142"/>
      <c r="O998" s="142"/>
      <c r="P998" s="142"/>
      <c r="Q998" s="142"/>
      <c r="R998" s="142"/>
      <c r="S998" s="142"/>
      <c r="T998" s="142"/>
      <c r="U998" s="142"/>
      <c r="V998" s="142"/>
      <c r="W998" s="142"/>
      <c r="X998" s="142"/>
      <c r="Y998" s="142"/>
      <c r="Z998" s="142"/>
    </row>
    <row r="999" spans="1:26" ht="12.75" customHeight="1" x14ac:dyDescent="0.2">
      <c r="A999" s="142"/>
      <c r="B999" s="142"/>
      <c r="C999" s="142"/>
      <c r="D999" s="142"/>
      <c r="E999" s="142"/>
      <c r="F999" s="142"/>
      <c r="G999" s="142"/>
      <c r="H999" s="142"/>
      <c r="I999" s="142"/>
      <c r="J999" s="142"/>
      <c r="K999" s="142"/>
      <c r="L999" s="142"/>
      <c r="M999" s="142"/>
      <c r="N999" s="142"/>
      <c r="O999" s="142"/>
      <c r="P999" s="142"/>
      <c r="Q999" s="142"/>
      <c r="R999" s="142"/>
      <c r="S999" s="142"/>
      <c r="T999" s="142"/>
      <c r="U999" s="142"/>
      <c r="V999" s="142"/>
      <c r="W999" s="142"/>
      <c r="X999" s="142"/>
      <c r="Y999" s="142"/>
      <c r="Z999" s="142"/>
    </row>
    <row r="1000" spans="1:26" ht="12.75" customHeight="1" x14ac:dyDescent="0.2">
      <c r="A1000" s="142"/>
      <c r="B1000" s="142"/>
      <c r="C1000" s="142"/>
      <c r="D1000" s="142"/>
      <c r="E1000" s="142"/>
      <c r="F1000" s="142"/>
      <c r="G1000" s="142"/>
      <c r="H1000" s="142"/>
      <c r="I1000" s="142"/>
      <c r="J1000" s="142"/>
      <c r="K1000" s="142"/>
      <c r="L1000" s="142"/>
      <c r="M1000" s="142"/>
      <c r="N1000" s="142"/>
      <c r="O1000" s="142"/>
      <c r="P1000" s="142"/>
      <c r="Q1000" s="142"/>
      <c r="R1000" s="142"/>
      <c r="S1000" s="142"/>
      <c r="T1000" s="142"/>
      <c r="U1000" s="142"/>
      <c r="V1000" s="142"/>
      <c r="W1000" s="142"/>
      <c r="X1000" s="142"/>
      <c r="Y1000" s="142"/>
      <c r="Z1000" s="142"/>
    </row>
  </sheetData>
  <mergeCells count="1">
    <mergeCell ref="A9:C9"/>
  </mergeCells>
  <conditionalFormatting sqref="C21">
    <cfRule type="expression" dxfId="0" priority="1">
      <formula>"SE(E(C20&gt;=15;C19=1))"</formula>
    </cfRule>
  </conditionalFormatting>
  <pageMargins left="0.511811024" right="0.511811024" top="0.78740157499999996" bottom="0.78740157499999996" header="0" footer="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</vt:i4>
      </vt:variant>
    </vt:vector>
  </HeadingPairs>
  <TitlesOfParts>
    <vt:vector size="9" baseType="lpstr">
      <vt:lpstr>1. Coleta Domiciliar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AbaDeprec</vt:lpstr>
      <vt:lpstr>AbaRemun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Burmeister Martins</dc:creator>
  <cp:lastModifiedBy>PMC</cp:lastModifiedBy>
  <dcterms:created xsi:type="dcterms:W3CDTF">2000-12-13T10:02:50Z</dcterms:created>
  <dcterms:modified xsi:type="dcterms:W3CDTF">2026-07-21T11:22:04Z</dcterms:modified>
</cp:coreProperties>
</file>